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C:\Users\claudia.schriever\Desktop\"/>
    </mc:Choice>
  </mc:AlternateContent>
  <xr:revisionPtr revIDLastSave="0" documentId="13_ncr:10000001_{73AC4E6A-8543-4F16-BA86-0E0B180054DA}" xr6:coauthVersionLast="47" xr6:coauthVersionMax="47" xr10:uidLastSave="{00000000-0000-0000-0000-000000000000}"/>
  <bookViews>
    <workbookView xWindow="-120" yWindow="-120" windowWidth="29040" windowHeight="15720" xr2:uid="{00000000-000D-0000-FFFF-FFFF00000000}"/>
  </bookViews>
  <sheets>
    <sheet name="Tabelle1" sheetId="2"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2" l="1"/>
  <c r="G106" i="2"/>
  <c r="F104" i="2"/>
  <c r="G103" i="2"/>
  <c r="D103" i="2"/>
  <c r="F102" i="2"/>
  <c r="F101" i="2"/>
  <c r="G91" i="2"/>
  <c r="F89" i="2"/>
  <c r="G88" i="2"/>
  <c r="D88" i="2"/>
  <c r="F87" i="2"/>
  <c r="F86" i="2"/>
  <c r="G73" i="2"/>
  <c r="D73" i="2"/>
  <c r="F72" i="2"/>
  <c r="G59" i="2"/>
  <c r="D59" i="2"/>
  <c r="F58" i="2"/>
  <c r="F57" i="2"/>
  <c r="D45" i="2"/>
  <c r="F44" i="2"/>
  <c r="G45" i="2" s="1"/>
  <c r="F34" i="2"/>
  <c r="F30" i="2"/>
  <c r="D30" i="2"/>
  <c r="F29" i="2"/>
  <c r="D16" i="2"/>
  <c r="C15" i="2"/>
  <c r="F14" i="2"/>
  <c r="G15" i="2" s="1"/>
  <c r="G30" i="2" l="1"/>
  <c r="G34" i="2"/>
  <c r="G19" i="2"/>
</calcChain>
</file>

<file path=xl/sharedStrings.xml><?xml version="1.0" encoding="utf-8"?>
<sst xmlns="http://schemas.openxmlformats.org/spreadsheetml/2006/main" count="200" uniqueCount="107">
  <si>
    <t>Berechnung des optimalen Ausleuchtungsbereichs</t>
  </si>
  <si>
    <r>
      <t xml:space="preserve">min. Arbeitsabstand </t>
    </r>
    <r>
      <rPr>
        <b/>
        <sz val="10"/>
        <color rgb="FFEF7D00"/>
        <rFont val="Arial"/>
        <family val="2"/>
      </rPr>
      <t>A</t>
    </r>
    <r>
      <rPr>
        <b/>
        <sz val="8"/>
        <color rgb="FFEF7D00"/>
        <rFont val="Arial"/>
        <family val="2"/>
      </rPr>
      <t>min</t>
    </r>
  </si>
  <si>
    <r>
      <t xml:space="preserve">Leuchtfeld-Länge </t>
    </r>
    <r>
      <rPr>
        <b/>
        <sz val="10"/>
        <color rgb="FFEF7D00"/>
        <rFont val="Arial"/>
        <family val="2"/>
      </rPr>
      <t>Y</t>
    </r>
    <r>
      <rPr>
        <b/>
        <sz val="8"/>
        <color rgb="FFEF7D00"/>
        <rFont val="Arial"/>
        <family val="2"/>
      </rPr>
      <t>LF</t>
    </r>
  </si>
  <si>
    <r>
      <t xml:space="preserve">Leuchtfeld-Diagonale </t>
    </r>
    <r>
      <rPr>
        <b/>
        <sz val="10"/>
        <color rgb="FFEF7D00"/>
        <rFont val="Arial"/>
        <family val="2"/>
      </rPr>
      <t>D</t>
    </r>
    <r>
      <rPr>
        <b/>
        <sz val="8"/>
        <color rgb="FFEF7D00"/>
        <rFont val="Arial"/>
        <family val="2"/>
      </rPr>
      <t>LF</t>
    </r>
  </si>
  <si>
    <r>
      <t xml:space="preserve">Leuchtfeld </t>
    </r>
    <r>
      <rPr>
        <b/>
        <sz val="10"/>
        <color rgb="FFEF7D00"/>
        <rFont val="Arial"/>
        <family val="2"/>
      </rPr>
      <t>XY</t>
    </r>
    <r>
      <rPr>
        <b/>
        <sz val="8"/>
        <color rgb="FFEF7D00"/>
        <rFont val="Arial"/>
        <family val="2"/>
      </rPr>
      <t>LF</t>
    </r>
  </si>
  <si>
    <r>
      <t xml:space="preserve">Leuchtfeld-Breite </t>
    </r>
    <r>
      <rPr>
        <b/>
        <sz val="10"/>
        <color rgb="FFEF7D00"/>
        <rFont val="Arial"/>
        <family val="2"/>
      </rPr>
      <t>X</t>
    </r>
    <r>
      <rPr>
        <b/>
        <sz val="8"/>
        <color rgb="FFEF7D00"/>
        <rFont val="Arial"/>
        <family val="2"/>
      </rPr>
      <t>LF</t>
    </r>
  </si>
  <si>
    <r>
      <t xml:space="preserve">Bildfeld-Diagonale </t>
    </r>
    <r>
      <rPr>
        <b/>
        <sz val="10"/>
        <color rgb="FFEF7D00"/>
        <rFont val="Arial"/>
        <family val="2"/>
      </rPr>
      <t>D</t>
    </r>
    <r>
      <rPr>
        <b/>
        <sz val="8"/>
        <color rgb="FFEF7D00"/>
        <rFont val="Arial"/>
        <family val="2"/>
      </rPr>
      <t>B</t>
    </r>
  </si>
  <si>
    <r>
      <t xml:space="preserve">Länge </t>
    </r>
    <r>
      <rPr>
        <b/>
        <sz val="10"/>
        <color theme="0" tint="-0.34998626667073579"/>
        <rFont val="Arial"/>
        <family val="2"/>
      </rPr>
      <t>L</t>
    </r>
  </si>
  <si>
    <r>
      <t xml:space="preserve">Breite </t>
    </r>
    <r>
      <rPr>
        <b/>
        <sz val="10"/>
        <color theme="0" tint="-0.34998626667073579"/>
        <rFont val="Arial"/>
        <family val="2"/>
      </rPr>
      <t>B</t>
    </r>
  </si>
  <si>
    <t>Abstrahlwinkel in °</t>
  </si>
  <si>
    <t>Bitte Balkenbeleuchtung wählen:</t>
  </si>
  <si>
    <r>
      <t xml:space="preserve">Arbeitsabstand </t>
    </r>
    <r>
      <rPr>
        <b/>
        <sz val="10"/>
        <color theme="0" tint="-0.34998626667073579"/>
        <rFont val="Arial"/>
        <family val="2"/>
      </rPr>
      <t>A</t>
    </r>
    <r>
      <rPr>
        <b/>
        <sz val="8"/>
        <color theme="0" tint="-0.34998626667073579"/>
        <rFont val="Arial"/>
        <family val="2"/>
      </rPr>
      <t>A</t>
    </r>
    <r>
      <rPr>
        <sz val="10"/>
        <rFont val="Arial"/>
        <family val="2"/>
      </rPr>
      <t xml:space="preserve"> in mm</t>
    </r>
  </si>
  <si>
    <t>●</t>
  </si>
  <si>
    <t>◌</t>
  </si>
  <si>
    <t>●ׅ</t>
  </si>
  <si>
    <t>●ׅׅ</t>
  </si>
  <si>
    <t>●ׅׅׅ</t>
  </si>
  <si>
    <t>○</t>
  </si>
  <si>
    <t>LSB100 ▼</t>
  </si>
  <si>
    <t>LSB150 ▼</t>
  </si>
  <si>
    <t>LSB200 ▼</t>
  </si>
  <si>
    <r>
      <t>Arbeitsabstand</t>
    </r>
    <r>
      <rPr>
        <sz val="10"/>
        <color theme="0" tint="-0.34998626667073579"/>
        <rFont val="Arial"/>
        <family val="2"/>
      </rPr>
      <t xml:space="preserve"> </t>
    </r>
    <r>
      <rPr>
        <b/>
        <sz val="10"/>
        <color theme="0" tint="-0.34998626667073579"/>
        <rFont val="Arial"/>
        <family val="2"/>
      </rPr>
      <t>A</t>
    </r>
    <r>
      <rPr>
        <b/>
        <sz val="8"/>
        <color theme="0" tint="-0.34998626667073579"/>
        <rFont val="Arial"/>
        <family val="2"/>
      </rPr>
      <t>A</t>
    </r>
    <r>
      <rPr>
        <b/>
        <sz val="8"/>
        <rFont val="Arial"/>
        <family val="2"/>
      </rPr>
      <t xml:space="preserve"> </t>
    </r>
    <r>
      <rPr>
        <sz val="10"/>
        <rFont val="Arial"/>
        <family val="2"/>
      </rPr>
      <t>in mm</t>
    </r>
  </si>
  <si>
    <r>
      <t xml:space="preserve">Arbeitsabstand </t>
    </r>
    <r>
      <rPr>
        <b/>
        <sz val="10"/>
        <color theme="0" tint="-0.34998626667073579"/>
        <rFont val="Arial"/>
        <family val="2"/>
      </rPr>
      <t>A</t>
    </r>
    <r>
      <rPr>
        <b/>
        <sz val="8"/>
        <color theme="0" tint="-0.34998626667073579"/>
        <rFont val="Arial"/>
        <family val="2"/>
      </rPr>
      <t>A</t>
    </r>
    <r>
      <rPr>
        <b/>
        <sz val="8"/>
        <rFont val="Arial"/>
        <family val="2"/>
      </rPr>
      <t xml:space="preserve"> </t>
    </r>
    <r>
      <rPr>
        <sz val="10"/>
        <rFont val="Arial"/>
        <family val="2"/>
      </rPr>
      <t>in mm</t>
    </r>
  </si>
  <si>
    <t>ׅׅ●ׅׅׅׅׅ</t>
  </si>
  <si>
    <t>verfügbare Linsen</t>
  </si>
  <si>
    <t>LRHP100 ▼</t>
  </si>
  <si>
    <t>LRHP160 ▼</t>
  </si>
  <si>
    <t>Bitte Flächenstrahler wählen:</t>
  </si>
  <si>
    <t>verfügbare Winkel</t>
  </si>
  <si>
    <t>LQHP60 ▼</t>
  </si>
  <si>
    <t>LQHP80 ▼</t>
  </si>
  <si>
    <t>LBHP1000 ▼</t>
  </si>
  <si>
    <t>LSB50 ▼</t>
  </si>
  <si>
    <t>LB125 ▼</t>
  </si>
  <si>
    <t>LB250 ▼</t>
  </si>
  <si>
    <t>LB500 ▼</t>
  </si>
  <si>
    <t>LBHP100 ▼</t>
  </si>
  <si>
    <t>LBHP200 ▼</t>
  </si>
  <si>
    <t>LBHP300 ▼</t>
  </si>
  <si>
    <t>LBHP400 ▼</t>
  </si>
  <si>
    <t>LBHP500 ▼</t>
  </si>
  <si>
    <t>LBHP600 ▼</t>
  </si>
  <si>
    <t>LBHP700 ▼</t>
  </si>
  <si>
    <t>LBHP800 ▼</t>
  </si>
  <si>
    <t>LBHP900 ▼</t>
  </si>
  <si>
    <t>LBHP1100 ▼</t>
  </si>
  <si>
    <t>LBHP2000 ▼</t>
  </si>
  <si>
    <t>LBHP1900 ▼</t>
  </si>
  <si>
    <t>LBHP1800 ▼</t>
  </si>
  <si>
    <t>LBHP1700 ▼</t>
  </si>
  <si>
    <t>LBHP1600 ▼</t>
  </si>
  <si>
    <t>LBHP1500 ▼</t>
  </si>
  <si>
    <t>LBHP1400 ▼</t>
  </si>
  <si>
    <t>LBHP1300 ▼</t>
  </si>
  <si>
    <t>LBHP1200 ▼</t>
  </si>
  <si>
    <t xml:space="preserve">      16 ▼</t>
  </si>
  <si>
    <t xml:space="preserve">      23 ▼</t>
  </si>
  <si>
    <t xml:space="preserve">      44 ▼</t>
  </si>
  <si>
    <t>48x19 ▼</t>
  </si>
  <si>
    <t xml:space="preserve">      10 ▼</t>
  </si>
  <si>
    <t xml:space="preserve">      12 ▼</t>
  </si>
  <si>
    <t xml:space="preserve">      14 ▼</t>
  </si>
  <si>
    <t xml:space="preserve">      17 ▼</t>
  </si>
  <si>
    <t xml:space="preserve">      26 ▼</t>
  </si>
  <si>
    <t xml:space="preserve">      28 ▼</t>
  </si>
  <si>
    <t xml:space="preserve">      31 ▼</t>
  </si>
  <si>
    <t xml:space="preserve">      36 ▼</t>
  </si>
  <si>
    <t xml:space="preserve">      49 ▼</t>
  </si>
  <si>
    <t xml:space="preserve">      32 ▼</t>
  </si>
  <si>
    <t>LQHP40 ▼</t>
  </si>
  <si>
    <t>LR45 ▼</t>
  </si>
  <si>
    <t>LRHP66 ▼</t>
  </si>
  <si>
    <t xml:space="preserve">      55 ▼</t>
  </si>
  <si>
    <t xml:space="preserve">      70 ▼</t>
  </si>
  <si>
    <t xml:space="preserve">     15 ▼</t>
  </si>
  <si>
    <t xml:space="preserve">   20 ▼</t>
  </si>
  <si>
    <t xml:space="preserve">     25 ▼</t>
  </si>
  <si>
    <t>40 ▼</t>
  </si>
  <si>
    <t>55 ▼</t>
  </si>
  <si>
    <t>45x15 ▼</t>
  </si>
  <si>
    <t>A</t>
  </si>
  <si>
    <t>B</t>
  </si>
  <si>
    <t>C</t>
  </si>
  <si>
    <t>D</t>
  </si>
  <si>
    <t>E</t>
  </si>
  <si>
    <t>F</t>
  </si>
  <si>
    <t>Version V012026</t>
  </si>
  <si>
    <t>LED-Ring innen</t>
  </si>
  <si>
    <t>LED-Ring außen</t>
  </si>
  <si>
    <t>LED-Abstand</t>
  </si>
  <si>
    <t>Bitte Lichtfarbe wählen</t>
  </si>
  <si>
    <t>Bitte Ringbeleuchtung wählen</t>
  </si>
  <si>
    <t>LR50 ▼</t>
  </si>
  <si>
    <t>LR70 ▼</t>
  </si>
  <si>
    <t>IR ▼</t>
  </si>
  <si>
    <t>R/G/B/W ▼</t>
  </si>
  <si>
    <t>Ringbeleuchtungen der LR-Serie (LR50 und LR70)</t>
  </si>
  <si>
    <t>Ringbeleuchtungen der LRHP-Serie (LR45, LRHP66, LRHP100 und LRHP160)</t>
  </si>
  <si>
    <t>Flächenstrahler der LQ-Serie (LQ100)</t>
  </si>
  <si>
    <t>Flächenstrahler der LQHP-/LQXP-Serie (LQHP40, LQHP60 und LQHP80)</t>
  </si>
  <si>
    <t>Spot 3W</t>
  </si>
  <si>
    <t xml:space="preserve">Balkenbeleuchtungen der LB-Serie </t>
  </si>
  <si>
    <t xml:space="preserve">Balkenbeleuchtungen der LBHP-Serie </t>
  </si>
  <si>
    <t>Bild</t>
  </si>
  <si>
    <t>* Dieses Tool soll Ihnen als praktische Entscheidungshilfe dienen und bezieht sich auf theoretische Berechnungen. In der Praxis können die Werte ggf. etwas abweichen. Wir übernehmen daher keine Gewähr für die Richtigkeit der berechneten Werte.</t>
  </si>
  <si>
    <r>
      <rPr>
        <sz val="11"/>
        <color theme="0"/>
        <rFont val="Arial"/>
        <family val="2"/>
      </rPr>
      <t>ׅׅ●</t>
    </r>
    <r>
      <rPr>
        <vertAlign val="subscript"/>
        <sz val="11"/>
        <color theme="0"/>
        <rFont val="Arial"/>
        <family val="2"/>
      </rPr>
      <t>ׅׅ</t>
    </r>
  </si>
  <si>
    <t>Wählen Sie in die untenstehenden Tabellen einfach die verfügbaren Abstrahlwinkel für die jeweilige Beleuchtung in 
der Dropdown-Liste aus und geben Sie Ihren geplanten Arbeitsabstand ein!
Es wird automatisch der Mindestarbeitsabstand und das Leuchtfeld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</si>
</sst>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4" tint="-0.249977111117893"/>
      <name val="Calibri"/>
      <family val="2"/>
      <scheme val="minor"/>
    </font>
    <font>
      <b/>
      <i/>
      <sz val="11"/>
      <color theme="1"/>
      <name val="Calibri"/>
      <family val="2"/>
      <scheme val="minor"/>
    </font>
    <font>
      <b/>
      <sz val="14"/>
      <color theme="1"/>
      <name val="Arial"/>
      <family val="2"/>
    </font>
    <font>
      <b/>
      <sz val="10"/>
      <color rgb="FFEF7D00"/>
      <name val="Arial"/>
      <family val="2"/>
    </font>
    <font>
      <b/>
      <sz val="8"/>
      <color rgb="FFEF7D00"/>
      <name val="Arial"/>
      <family val="2"/>
    </font>
    <font>
      <b/>
      <sz val="10"/>
      <color theme="0" tint="-0.34998626667073579"/>
      <name val="Arial"/>
      <family val="2"/>
    </font>
    <font>
      <b/>
      <sz val="8"/>
      <color theme="0" tint="-0.34998626667073579"/>
      <name val="Arial"/>
      <family val="2"/>
    </font>
    <font>
      <b/>
      <sz val="10"/>
      <color theme="1"/>
      <name val="Arial"/>
      <family val="2"/>
    </font>
    <font>
      <sz val="11"/>
      <color theme="0"/>
      <name val="Calibri"/>
      <family val="2"/>
      <scheme val="minor"/>
    </font>
    <font>
      <sz val="10"/>
      <name val="Arial"/>
      <family val="2"/>
    </font>
    <font>
      <sz val="10"/>
      <color theme="0"/>
      <name val="Arial"/>
      <family val="2"/>
    </font>
    <font>
      <sz val="11"/>
      <name val="Calibri"/>
      <family val="2"/>
      <scheme val="minor"/>
    </font>
    <font>
      <b/>
      <sz val="10"/>
      <name val="Arial"/>
      <family val="2"/>
    </font>
    <font>
      <b/>
      <i/>
      <sz val="11"/>
      <name val="Calibri"/>
      <family val="2"/>
      <scheme val="minor"/>
    </font>
    <font>
      <b/>
      <sz val="11"/>
      <name val="Calibri"/>
      <family val="2"/>
      <scheme val="minor"/>
    </font>
    <font>
      <b/>
      <sz val="11"/>
      <name val="Arial"/>
      <family val="2"/>
    </font>
    <font>
      <b/>
      <i/>
      <sz val="10"/>
      <name val="Arial"/>
      <family val="2"/>
    </font>
    <font>
      <sz val="18"/>
      <name val="Arial"/>
      <family val="2"/>
    </font>
    <font>
      <b/>
      <sz val="8"/>
      <name val="Arial"/>
      <family val="2"/>
    </font>
    <font>
      <sz val="10"/>
      <color theme="0" tint="-0.34998626667073579"/>
      <name val="Arial"/>
      <family val="2"/>
    </font>
    <font>
      <i/>
      <sz val="9"/>
      <name val="Arial"/>
      <family val="2"/>
    </font>
    <font>
      <sz val="11"/>
      <name val="Arial"/>
      <family val="2"/>
    </font>
    <font>
      <b/>
      <i/>
      <sz val="11"/>
      <name val="Arial"/>
      <family val="2"/>
    </font>
    <font>
      <sz val="9"/>
      <color theme="1"/>
      <name val="Arial"/>
      <family val="2"/>
    </font>
    <font>
      <sz val="11"/>
      <color theme="0"/>
      <name val="Arial"/>
      <family val="2"/>
    </font>
    <font>
      <vertAlign val="subscript"/>
      <sz val="11"/>
      <color theme="0"/>
      <name val="Arial"/>
      <family val="2"/>
    </font>
  </fonts>
  <fills count="4">
    <fill>
      <patternFill patternType="none"/>
    </fill>
    <fill>
      <patternFill patternType="gray125"/>
    </fill>
    <fill>
      <patternFill patternType="solid">
        <fgColor rgb="FFFFE3C5"/>
        <bgColor indexed="64"/>
      </patternFill>
    </fill>
    <fill>
      <patternFill patternType="solid">
        <fgColor theme="0" tint="-4.9989318521683403E-2"/>
        <bgColor indexed="64"/>
      </patternFill>
    </fill>
  </fills>
  <borders count="10">
    <border>
      <left/>
      <right/>
      <top/>
      <bottom/>
      <diagonal/>
    </border>
    <border>
      <left/>
      <right/>
      <top/>
      <bottom style="thin">
        <color rgb="FFEF7D00"/>
      </bottom>
      <diagonal/>
    </border>
    <border>
      <left/>
      <right style="thin">
        <color rgb="FFEF7D00"/>
      </right>
      <top style="thin">
        <color rgb="FFEF7D00"/>
      </top>
      <bottom/>
      <diagonal/>
    </border>
    <border>
      <left/>
      <right style="thin">
        <color rgb="FFEF7D00"/>
      </right>
      <top/>
      <bottom/>
      <diagonal/>
    </border>
    <border>
      <left/>
      <right style="thin">
        <color rgb="FFEF7D00"/>
      </right>
      <top/>
      <bottom style="thin">
        <color rgb="FFEF7D00"/>
      </bottom>
      <diagonal/>
    </border>
    <border>
      <left style="thin">
        <color rgb="FFEF7D00"/>
      </left>
      <right style="thin">
        <color rgb="FFEF7D00"/>
      </right>
      <top style="thin">
        <color rgb="FFEF7D00"/>
      </top>
      <bottom style="thin">
        <color rgb="FFEF7D00"/>
      </bottom>
      <diagonal/>
    </border>
    <border>
      <left style="thin">
        <color rgb="FFEF7D00"/>
      </left>
      <right/>
      <top/>
      <bottom/>
      <diagonal/>
    </border>
    <border>
      <left/>
      <right/>
      <top style="thin">
        <color rgb="FFEF7D00"/>
      </top>
      <bottom/>
      <diagonal/>
    </border>
    <border>
      <left style="thin">
        <color rgb="FFEF7D00"/>
      </left>
      <right/>
      <top style="thin">
        <color rgb="FFEF7D00"/>
      </top>
      <bottom style="thin">
        <color rgb="FFEF7D00"/>
      </bottom>
      <diagonal/>
    </border>
    <border>
      <left/>
      <right style="thin">
        <color rgb="FFEF7D00"/>
      </right>
      <top style="thin">
        <color rgb="FFEF7D00"/>
      </top>
      <bottom style="thin">
        <color rgb="FFEF7D00"/>
      </bottom>
      <diagonal/>
    </border>
  </borders>
  <cellStyleXfs count="1">
    <xf numFmtId="0" fontId="0" fillId="0" borderId="0"/>
  </cellStyleXfs>
  <cellXfs count="67">
    <xf numFmtId="0" fontId="0" fillId="0" borderId="0" xfId="0"/>
    <xf numFmtId="0" fontId="18" fillId="3" borderId="0" xfId="0" applyFont="1" applyFill="1" applyAlignment="1">
      <alignment horizontal="center" vertical="center"/>
    </xf>
    <xf numFmtId="0" fontId="18" fillId="3" borderId="8" xfId="0" applyFont="1" applyFill="1" applyBorder="1" applyAlignment="1">
      <alignment horizontal="center" vertical="center"/>
    </xf>
    <xf numFmtId="0" fontId="18" fillId="3" borderId="7" xfId="0" applyFont="1" applyFill="1" applyBorder="1" applyAlignment="1">
      <alignment horizontal="center" vertical="center"/>
    </xf>
    <xf numFmtId="0" fontId="16" fillId="0" borderId="0" xfId="0" applyFont="1" applyAlignment="1">
      <alignment horizontal="left" vertical="center"/>
    </xf>
    <xf numFmtId="0" fontId="13" fillId="3" borderId="9" xfId="0" applyFont="1" applyFill="1" applyBorder="1" applyAlignment="1" applyProtection="1">
      <alignment horizontal="right" vertical="center"/>
      <protection locked="0"/>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2" fillId="0" borderId="3" xfId="0" applyFont="1" applyBorder="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2" fillId="0" borderId="2" xfId="0" applyFont="1" applyBorder="1" applyAlignment="1">
      <alignment vertical="center"/>
    </xf>
    <xf numFmtId="0" fontId="14" fillId="0" borderId="0" xfId="0" applyFont="1" applyAlignment="1">
      <alignment vertical="center"/>
    </xf>
    <xf numFmtId="0" fontId="12" fillId="0" borderId="1" xfId="0" applyFont="1" applyBorder="1" applyAlignment="1">
      <alignment vertical="center"/>
    </xf>
    <xf numFmtId="0" fontId="15" fillId="0" borderId="0" xfId="0" applyFont="1" applyAlignment="1">
      <alignment vertical="center"/>
    </xf>
    <xf numFmtId="0" fontId="17" fillId="0" borderId="0" xfId="0" applyFont="1" applyAlignment="1">
      <alignment horizontal="center" vertical="center"/>
    </xf>
    <xf numFmtId="0" fontId="10" fillId="0" borderId="5" xfId="0" applyFont="1" applyBorder="1" applyAlignment="1">
      <alignment horizontal="left" vertical="center"/>
    </xf>
    <xf numFmtId="0" fontId="11" fillId="0" borderId="0" xfId="0" applyFont="1" applyAlignment="1">
      <alignment vertical="center"/>
    </xf>
    <xf numFmtId="0" fontId="10" fillId="0" borderId="5" xfId="0" applyFont="1" applyBorder="1" applyAlignment="1">
      <alignment horizontal="center" vertical="center"/>
    </xf>
    <xf numFmtId="0" fontId="10" fillId="0" borderId="8" xfId="0" applyFont="1" applyBorder="1" applyAlignment="1">
      <alignment horizontal="left" vertical="center"/>
    </xf>
    <xf numFmtId="0" fontId="10" fillId="3" borderId="8" xfId="0" applyFont="1" applyFill="1" applyBorder="1" applyAlignment="1">
      <alignment horizontal="left" vertical="center"/>
    </xf>
    <xf numFmtId="2" fontId="13" fillId="2" borderId="5" xfId="0" applyNumberFormat="1" applyFont="1" applyFill="1" applyBorder="1" applyAlignment="1">
      <alignment horizontal="center" vertical="center"/>
    </xf>
    <xf numFmtId="0" fontId="10"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2" fillId="0" borderId="1" xfId="0" applyFont="1" applyBorder="1" applyAlignment="1">
      <alignment horizontal="center" vertical="center"/>
    </xf>
    <xf numFmtId="0" fontId="12" fillId="0" borderId="4" xfId="0" applyFont="1" applyBorder="1" applyAlignment="1">
      <alignment vertical="center"/>
    </xf>
    <xf numFmtId="2" fontId="13" fillId="0" borderId="0" xfId="0" applyNumberFormat="1" applyFont="1" applyAlignment="1">
      <alignment horizontal="center" vertical="center"/>
    </xf>
    <xf numFmtId="0" fontId="2" fillId="0" borderId="0" xfId="0" applyFont="1" applyAlignment="1">
      <alignment horizontal="center" vertical="center"/>
    </xf>
    <xf numFmtId="0" fontId="13" fillId="3" borderId="7" xfId="0" applyFont="1" applyFill="1" applyBorder="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16" fillId="0" borderId="0" xfId="0" applyFont="1" applyAlignment="1">
      <alignment horizontal="center" vertical="center"/>
    </xf>
    <xf numFmtId="0" fontId="22" fillId="0" borderId="0" xfId="0" applyFont="1" applyAlignment="1">
      <alignment horizontal="center" vertical="center"/>
    </xf>
    <xf numFmtId="0" fontId="22" fillId="0" borderId="1" xfId="0" applyFont="1" applyBorder="1" applyAlignment="1">
      <alignment vertical="center"/>
    </xf>
    <xf numFmtId="0" fontId="16" fillId="0" borderId="0" xfId="0" applyFont="1" applyAlignment="1">
      <alignment vertical="center"/>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10" fillId="0" borderId="1" xfId="0" applyFont="1" applyBorder="1" applyAlignment="1">
      <alignment vertical="center"/>
    </xf>
    <xf numFmtId="0" fontId="13" fillId="0" borderId="1" xfId="0" applyFont="1" applyBorder="1" applyAlignment="1">
      <alignment horizontal="center" vertical="center"/>
    </xf>
    <xf numFmtId="0" fontId="2" fillId="0" borderId="6" xfId="0" applyFont="1" applyBorder="1" applyAlignment="1">
      <alignment horizontal="center" vertical="center"/>
    </xf>
    <xf numFmtId="0" fontId="24" fillId="0" borderId="7" xfId="0" applyFont="1" applyBorder="1" applyAlignment="1">
      <alignment vertical="top" wrapText="1"/>
    </xf>
    <xf numFmtId="0" fontId="24" fillId="0" borderId="0" xfId="0" applyFont="1" applyAlignment="1">
      <alignment horizontal="center" vertical="top" wrapText="1"/>
    </xf>
    <xf numFmtId="0" fontId="4" fillId="0" borderId="0" xfId="0" applyFont="1" applyAlignment="1">
      <alignment vertical="center"/>
    </xf>
    <xf numFmtId="0" fontId="13" fillId="3" borderId="8" xfId="0" applyFont="1" applyFill="1" applyBorder="1" applyAlignment="1" applyProtection="1">
      <alignment horizontal="right" vertical="center" indent="2"/>
      <protection locked="0"/>
    </xf>
    <xf numFmtId="0" fontId="13" fillId="3" borderId="9" xfId="0" applyFont="1" applyFill="1" applyBorder="1" applyAlignment="1" applyProtection="1">
      <alignment horizontal="right" vertical="center" indent="2"/>
      <protection locked="0"/>
    </xf>
    <xf numFmtId="0" fontId="8"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right" vertical="center"/>
    </xf>
    <xf numFmtId="0" fontId="25" fillId="0" borderId="0" xfId="0" applyFont="1" applyAlignment="1">
      <alignment vertical="center"/>
    </xf>
    <xf numFmtId="0" fontId="26"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xf>
  </cellXfs>
  <cellStyles count="1">
    <cellStyle name="Standard" xfId="0" builtinId="0"/>
  </cellStyles>
  <dxfs count="15">
    <dxf>
      <font>
        <color theme="4"/>
      </font>
    </dxf>
    <dxf>
      <font>
        <color theme="7" tint="-0.24994659260841701"/>
      </font>
    </dxf>
    <dxf>
      <font>
        <color rgb="FFFF3399"/>
      </font>
    </dxf>
    <dxf>
      <font>
        <color theme="7"/>
      </font>
    </dxf>
    <dxf>
      <font>
        <color theme="4"/>
      </font>
    </dxf>
    <dxf>
      <font>
        <color theme="7" tint="-0.24994659260841701"/>
      </font>
    </dxf>
    <dxf>
      <font>
        <color rgb="FFFF3399"/>
      </font>
    </dxf>
    <dxf>
      <font>
        <color theme="4"/>
      </font>
    </dxf>
    <dxf>
      <font>
        <color theme="7" tint="-0.24994659260841701"/>
      </font>
    </dxf>
    <dxf>
      <font>
        <color rgb="FFFF3399"/>
      </font>
    </dxf>
    <dxf>
      <font>
        <color rgb="FF92D050"/>
      </font>
    </dxf>
    <dxf>
      <font>
        <color theme="4"/>
      </font>
    </dxf>
    <dxf>
      <font>
        <color theme="7" tint="-0.24994659260841701"/>
      </font>
    </dxf>
    <dxf>
      <font>
        <color rgb="FFFF3399"/>
      </font>
    </dxf>
    <dxf>
      <font>
        <color rgb="FF92D050"/>
      </font>
    </dxf>
  </dxfs>
  <tableStyles count="0" defaultTableStyle="TableStyleMedium2" defaultPivotStyle="PivotStyleLight16"/>
  <colors>
    <mruColors>
      <color rgb="FFEF7D00"/>
      <color rgb="FFFFE3C5"/>
      <color rgb="FFFF3399"/>
      <color rgb="FFFFD5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56072</xdr:colOff>
      <xdr:row>68</xdr:row>
      <xdr:rowOff>127368</xdr:rowOff>
    </xdr:from>
    <xdr:to>
      <xdr:col>11</xdr:col>
      <xdr:colOff>84647</xdr:colOff>
      <xdr:row>78</xdr:row>
      <xdr:rowOff>127368</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8654" y="13899581"/>
          <a:ext cx="1902345" cy="1925820"/>
        </a:xfrm>
        <a:prstGeom prst="rect">
          <a:avLst/>
        </a:prstGeom>
      </xdr:spPr>
    </xdr:pic>
    <xdr:clientData/>
  </xdr:twoCellAnchor>
  <xdr:twoCellAnchor>
    <xdr:from>
      <xdr:col>9</xdr:col>
      <xdr:colOff>333914</xdr:colOff>
      <xdr:row>49</xdr:row>
      <xdr:rowOff>150693</xdr:rowOff>
    </xdr:from>
    <xdr:to>
      <xdr:col>10</xdr:col>
      <xdr:colOff>100247</xdr:colOff>
      <xdr:row>51</xdr:row>
      <xdr:rowOff>26868</xdr:rowOff>
    </xdr:to>
    <xdr:sp macro="" textlink="">
      <xdr:nvSpPr>
        <xdr:cNvPr id="49" name="Textfeld 48">
          <a:extLst>
            <a:ext uri="{FF2B5EF4-FFF2-40B4-BE49-F238E27FC236}">
              <a16:creationId xmlns:a16="http://schemas.microsoft.com/office/drawing/2014/main" id="{00000000-0008-0000-0000-000031000000}"/>
            </a:ext>
          </a:extLst>
        </xdr:cNvPr>
        <xdr:cNvSpPr txBox="1"/>
      </xdr:nvSpPr>
      <xdr:spPr>
        <a:xfrm rot="19798812">
          <a:off x="7636414" y="10211800"/>
          <a:ext cx="526251" cy="2613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XY</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editAs="oneCell">
    <xdr:from>
      <xdr:col>7</xdr:col>
      <xdr:colOff>357836</xdr:colOff>
      <xdr:row>40</xdr:row>
      <xdr:rowOff>6154</xdr:rowOff>
    </xdr:from>
    <xdr:to>
      <xdr:col>10</xdr:col>
      <xdr:colOff>312155</xdr:colOff>
      <xdr:row>49</xdr:row>
      <xdr:rowOff>129979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9928" y="8393986"/>
          <a:ext cx="1849599" cy="1892753"/>
        </a:xfrm>
        <a:prstGeom prst="rect">
          <a:avLst/>
        </a:prstGeom>
      </xdr:spPr>
    </xdr:pic>
    <xdr:clientData/>
  </xdr:twoCellAnchor>
  <xdr:twoCellAnchor editAs="oneCell">
    <xdr:from>
      <xdr:col>8</xdr:col>
      <xdr:colOff>9525</xdr:colOff>
      <xdr:row>11</xdr:row>
      <xdr:rowOff>4763</xdr:rowOff>
    </xdr:from>
    <xdr:to>
      <xdr:col>11</xdr:col>
      <xdr:colOff>1794</xdr:colOff>
      <xdr:row>20</xdr:row>
      <xdr:rowOff>87313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83088" y="195263"/>
          <a:ext cx="1863725" cy="1863725"/>
        </a:xfrm>
        <a:prstGeom prst="rect">
          <a:avLst/>
        </a:prstGeom>
      </xdr:spPr>
    </xdr:pic>
    <xdr:clientData/>
  </xdr:twoCellAnchor>
  <xdr:twoCellAnchor editAs="oneCell">
    <xdr:from>
      <xdr:col>8</xdr:col>
      <xdr:colOff>15875</xdr:colOff>
      <xdr:row>84</xdr:row>
      <xdr:rowOff>15876</xdr:rowOff>
    </xdr:from>
    <xdr:to>
      <xdr:col>11</xdr:col>
      <xdr:colOff>7937</xdr:colOff>
      <xdr:row>93</xdr:row>
      <xdr:rowOff>147638</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86325" y="5756276"/>
          <a:ext cx="1871662" cy="1865312"/>
        </a:xfrm>
        <a:prstGeom prst="rect">
          <a:avLst/>
        </a:prstGeom>
      </xdr:spPr>
    </xdr:pic>
    <xdr:clientData/>
  </xdr:twoCellAnchor>
  <xdr:twoCellAnchor>
    <xdr:from>
      <xdr:col>8</xdr:col>
      <xdr:colOff>66676</xdr:colOff>
      <xdr:row>17</xdr:row>
      <xdr:rowOff>58738</xdr:rowOff>
    </xdr:from>
    <xdr:to>
      <xdr:col>9</xdr:col>
      <xdr:colOff>158750</xdr:colOff>
      <xdr:row>17</xdr:row>
      <xdr:rowOff>58738</xdr:rowOff>
    </xdr:to>
    <xdr:cxnSp macro="">
      <xdr:nvCxnSpPr>
        <xdr:cNvPr id="9" name="Gerader Verbinder 8">
          <a:extLst>
            <a:ext uri="{FF2B5EF4-FFF2-40B4-BE49-F238E27FC236}">
              <a16:creationId xmlns:a16="http://schemas.microsoft.com/office/drawing/2014/main" id="{00000000-0008-0000-0000-000009000000}"/>
            </a:ext>
          </a:extLst>
        </xdr:cNvPr>
        <xdr:cNvCxnSpPr/>
      </xdr:nvCxnSpPr>
      <xdr:spPr>
        <a:xfrm>
          <a:off x="4440239" y="1582738"/>
          <a:ext cx="854074"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393701</xdr:colOff>
      <xdr:row>13</xdr:row>
      <xdr:rowOff>147638</xdr:rowOff>
    </xdr:from>
    <xdr:to>
      <xdr:col>10</xdr:col>
      <xdr:colOff>222250</xdr:colOff>
      <xdr:row>13</xdr:row>
      <xdr:rowOff>147638</xdr:rowOff>
    </xdr:to>
    <xdr:cxnSp macro="">
      <xdr:nvCxnSpPr>
        <xdr:cNvPr id="13" name="Gerader Verbinder 12">
          <a:extLst>
            <a:ext uri="{FF2B5EF4-FFF2-40B4-BE49-F238E27FC236}">
              <a16:creationId xmlns:a16="http://schemas.microsoft.com/office/drawing/2014/main" id="{00000000-0008-0000-0000-00000D000000}"/>
            </a:ext>
          </a:extLst>
        </xdr:cNvPr>
        <xdr:cNvCxnSpPr/>
      </xdr:nvCxnSpPr>
      <xdr:spPr>
        <a:xfrm>
          <a:off x="5529264" y="909638"/>
          <a:ext cx="590549"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61914</xdr:colOff>
      <xdr:row>13</xdr:row>
      <xdr:rowOff>157163</xdr:rowOff>
    </xdr:from>
    <xdr:to>
      <xdr:col>8</xdr:col>
      <xdr:colOff>652463</xdr:colOff>
      <xdr:row>13</xdr:row>
      <xdr:rowOff>157163</xdr:rowOff>
    </xdr:to>
    <xdr:cxnSp macro="">
      <xdr:nvCxnSpPr>
        <xdr:cNvPr id="15" name="Gerader Verbinder 14">
          <a:extLst>
            <a:ext uri="{FF2B5EF4-FFF2-40B4-BE49-F238E27FC236}">
              <a16:creationId xmlns:a16="http://schemas.microsoft.com/office/drawing/2014/main" id="{00000000-0008-0000-0000-00000F000000}"/>
            </a:ext>
          </a:extLst>
        </xdr:cNvPr>
        <xdr:cNvCxnSpPr/>
      </xdr:nvCxnSpPr>
      <xdr:spPr>
        <a:xfrm>
          <a:off x="4435477" y="919163"/>
          <a:ext cx="590549"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395288</xdr:colOff>
      <xdr:row>20</xdr:row>
      <xdr:rowOff>60325</xdr:rowOff>
    </xdr:from>
    <xdr:to>
      <xdr:col>10</xdr:col>
      <xdr:colOff>223837</xdr:colOff>
      <xdr:row>20</xdr:row>
      <xdr:rowOff>60325</xdr:rowOff>
    </xdr:to>
    <xdr:cxnSp macro="">
      <xdr:nvCxnSpPr>
        <xdr:cNvPr id="16" name="Gerader Verbinder 15">
          <a:extLst>
            <a:ext uri="{FF2B5EF4-FFF2-40B4-BE49-F238E27FC236}">
              <a16:creationId xmlns:a16="http://schemas.microsoft.com/office/drawing/2014/main" id="{00000000-0008-0000-0000-000010000000}"/>
            </a:ext>
          </a:extLst>
        </xdr:cNvPr>
        <xdr:cNvCxnSpPr/>
      </xdr:nvCxnSpPr>
      <xdr:spPr>
        <a:xfrm>
          <a:off x="7615238" y="4394200"/>
          <a:ext cx="590549"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366712</xdr:colOff>
      <xdr:row>20</xdr:row>
      <xdr:rowOff>71440</xdr:rowOff>
    </xdr:from>
    <xdr:to>
      <xdr:col>8</xdr:col>
      <xdr:colOff>366712</xdr:colOff>
      <xdr:row>22</xdr:row>
      <xdr:rowOff>38100</xdr:rowOff>
    </xdr:to>
    <xdr:cxnSp macro="">
      <xdr:nvCxnSpPr>
        <xdr:cNvPr id="17" name="Gerader Verbinder 16">
          <a:extLst>
            <a:ext uri="{FF2B5EF4-FFF2-40B4-BE49-F238E27FC236}">
              <a16:creationId xmlns:a16="http://schemas.microsoft.com/office/drawing/2014/main" id="{00000000-0008-0000-0000-000011000000}"/>
            </a:ext>
          </a:extLst>
        </xdr:cNvPr>
        <xdr:cNvCxnSpPr/>
      </xdr:nvCxnSpPr>
      <xdr:spPr>
        <a:xfrm flipV="1">
          <a:off x="6824662" y="4405315"/>
          <a:ext cx="0" cy="34766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622299</xdr:colOff>
      <xdr:row>20</xdr:row>
      <xdr:rowOff>80964</xdr:rowOff>
    </xdr:from>
    <xdr:to>
      <xdr:col>9</xdr:col>
      <xdr:colOff>622299</xdr:colOff>
      <xdr:row>22</xdr:row>
      <xdr:rowOff>31750</xdr:rowOff>
    </xdr:to>
    <xdr:cxnSp macro="">
      <xdr:nvCxnSpPr>
        <xdr:cNvPr id="19" name="Gerader Verbinder 18">
          <a:extLst>
            <a:ext uri="{FF2B5EF4-FFF2-40B4-BE49-F238E27FC236}">
              <a16:creationId xmlns:a16="http://schemas.microsoft.com/office/drawing/2014/main" id="{00000000-0008-0000-0000-000013000000}"/>
            </a:ext>
          </a:extLst>
        </xdr:cNvPr>
        <xdr:cNvCxnSpPr/>
      </xdr:nvCxnSpPr>
      <xdr:spPr>
        <a:xfrm flipV="1">
          <a:off x="7842249" y="4414839"/>
          <a:ext cx="0" cy="33178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361951</xdr:colOff>
      <xdr:row>14</xdr:row>
      <xdr:rowOff>9525</xdr:rowOff>
    </xdr:from>
    <xdr:to>
      <xdr:col>8</xdr:col>
      <xdr:colOff>238126</xdr:colOff>
      <xdr:row>16</xdr:row>
      <xdr:rowOff>142875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rot="16200000">
          <a:off x="4719639" y="1090612"/>
          <a:ext cx="514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A</a:t>
          </a:r>
          <a:r>
            <a:rPr lang="en-US" sz="900" b="1">
              <a:solidFill>
                <a:srgbClr val="EF7D00"/>
              </a:solidFill>
              <a:latin typeface="Arial" panose="020B0604020202020204" pitchFamily="34" charset="0"/>
              <a:cs typeface="Arial" panose="020B0604020202020204" pitchFamily="34" charset="0"/>
            </a:rPr>
            <a:t>min</a:t>
          </a:r>
          <a:endParaRPr lang="en-US" sz="1200" b="1">
            <a:solidFill>
              <a:srgbClr val="EF7D00"/>
            </a:solidFill>
            <a:latin typeface="Arial" panose="020B0604020202020204" pitchFamily="34" charset="0"/>
            <a:cs typeface="Arial" panose="020B0604020202020204" pitchFamily="34" charset="0"/>
          </a:endParaRPr>
        </a:p>
      </xdr:txBody>
    </xdr:sp>
    <xdr:clientData/>
  </xdr:twoCellAnchor>
  <xdr:twoCellAnchor>
    <xdr:from>
      <xdr:col>9</xdr:col>
      <xdr:colOff>638175</xdr:colOff>
      <xdr:row>15</xdr:row>
      <xdr:rowOff>85725</xdr:rowOff>
    </xdr:from>
    <xdr:to>
      <xdr:col>10</xdr:col>
      <xdr:colOff>133350</xdr:colOff>
      <xdr:row>18</xdr:row>
      <xdr:rowOff>28575</xdr:rowOff>
    </xdr:to>
    <xdr:sp macro="" textlink="">
      <xdr:nvSpPr>
        <xdr:cNvPr id="14" name="Textfeld 13">
          <a:extLst>
            <a:ext uri="{FF2B5EF4-FFF2-40B4-BE49-F238E27FC236}">
              <a16:creationId xmlns:a16="http://schemas.microsoft.com/office/drawing/2014/main" id="{00000000-0008-0000-0000-00000E000000}"/>
            </a:ext>
          </a:extLst>
        </xdr:cNvPr>
        <xdr:cNvSpPr txBox="1"/>
      </xdr:nvSpPr>
      <xdr:spPr>
        <a:xfrm rot="16200000">
          <a:off x="6138863" y="1890712"/>
          <a:ext cx="514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endParaRPr lang="en-US" sz="1200" b="1">
            <a:solidFill>
              <a:schemeClr val="bg1">
                <a:lumMod val="65000"/>
              </a:schemeClr>
            </a:solidFill>
            <a:latin typeface="Arial" panose="020B0604020202020204" pitchFamily="34" charset="0"/>
            <a:cs typeface="Arial" panose="020B0604020202020204" pitchFamily="34" charset="0"/>
          </a:endParaRPr>
        </a:p>
      </xdr:txBody>
    </xdr:sp>
    <xdr:clientData/>
  </xdr:twoCellAnchor>
  <xdr:twoCellAnchor>
    <xdr:from>
      <xdr:col>8</xdr:col>
      <xdr:colOff>209550</xdr:colOff>
      <xdr:row>13</xdr:row>
      <xdr:rowOff>158750</xdr:rowOff>
    </xdr:from>
    <xdr:to>
      <xdr:col>8</xdr:col>
      <xdr:colOff>209550</xdr:colOff>
      <xdr:row>17</xdr:row>
      <xdr:rowOff>57150</xdr:rowOff>
    </xdr:to>
    <xdr:cxnSp macro="">
      <xdr:nvCxnSpPr>
        <xdr:cNvPr id="10" name="Gerade Verbindung mit Pfeil 9">
          <a:extLst>
            <a:ext uri="{FF2B5EF4-FFF2-40B4-BE49-F238E27FC236}">
              <a16:creationId xmlns:a16="http://schemas.microsoft.com/office/drawing/2014/main" id="{00000000-0008-0000-0000-00000A000000}"/>
            </a:ext>
          </a:extLst>
        </xdr:cNvPr>
        <xdr:cNvCxnSpPr/>
      </xdr:nvCxnSpPr>
      <xdr:spPr>
        <a:xfrm>
          <a:off x="5080000" y="920750"/>
          <a:ext cx="0" cy="6604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13</xdr:row>
      <xdr:rowOff>152400</xdr:rowOff>
    </xdr:from>
    <xdr:to>
      <xdr:col>10</xdr:col>
      <xdr:colOff>133350</xdr:colOff>
      <xdr:row>20</xdr:row>
      <xdr:rowOff>66675</xdr:rowOff>
    </xdr:to>
    <xdr:cxnSp macro="">
      <xdr:nvCxnSpPr>
        <xdr:cNvPr id="20" name="Gerade Verbindung mit Pfeil 19">
          <a:extLst>
            <a:ext uri="{FF2B5EF4-FFF2-40B4-BE49-F238E27FC236}">
              <a16:creationId xmlns:a16="http://schemas.microsoft.com/office/drawing/2014/main" id="{00000000-0008-0000-0000-000014000000}"/>
            </a:ext>
          </a:extLst>
        </xdr:cNvPr>
        <xdr:cNvCxnSpPr/>
      </xdr:nvCxnSpPr>
      <xdr:spPr>
        <a:xfrm>
          <a:off x="8115300" y="3086100"/>
          <a:ext cx="0" cy="13144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652463</xdr:colOff>
      <xdr:row>20</xdr:row>
      <xdr:rowOff>128587</xdr:rowOff>
    </xdr:from>
    <xdr:to>
      <xdr:col>9</xdr:col>
      <xdr:colOff>404813</xdr:colOff>
      <xdr:row>22</xdr:row>
      <xdr:rowOff>4762</xdr:rowOff>
    </xdr:to>
    <xdr:sp macro="" textlink="">
      <xdr:nvSpPr>
        <xdr:cNvPr id="29" name="Textfeld 28">
          <a:extLst>
            <a:ext uri="{FF2B5EF4-FFF2-40B4-BE49-F238E27FC236}">
              <a16:creationId xmlns:a16="http://schemas.microsoft.com/office/drawing/2014/main" id="{00000000-0008-0000-0000-00001D000000}"/>
            </a:ext>
          </a:extLst>
        </xdr:cNvPr>
        <xdr:cNvSpPr txBox="1"/>
      </xdr:nvSpPr>
      <xdr:spPr>
        <a:xfrm>
          <a:off x="7110413" y="4462462"/>
          <a:ext cx="514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D</a:t>
          </a:r>
          <a:r>
            <a:rPr lang="en-US" sz="900" b="1">
              <a:solidFill>
                <a:srgbClr val="EF7D00"/>
              </a:solidFill>
              <a:latin typeface="Arial" panose="020B0604020202020204" pitchFamily="34" charset="0"/>
              <a:cs typeface="Arial" panose="020B0604020202020204" pitchFamily="34" charset="0"/>
            </a:rPr>
            <a:t>LF</a:t>
          </a:r>
          <a:endParaRPr lang="en-US" sz="1200" b="1">
            <a:solidFill>
              <a:srgbClr val="EF7D00"/>
            </a:solidFill>
            <a:latin typeface="Arial" panose="020B0604020202020204" pitchFamily="34" charset="0"/>
            <a:cs typeface="Arial" panose="020B0604020202020204" pitchFamily="34" charset="0"/>
          </a:endParaRPr>
        </a:p>
      </xdr:txBody>
    </xdr:sp>
    <xdr:clientData/>
  </xdr:twoCellAnchor>
  <xdr:twoCellAnchor>
    <xdr:from>
      <xdr:col>8</xdr:col>
      <xdr:colOff>368300</xdr:colOff>
      <xdr:row>21</xdr:row>
      <xdr:rowOff>158750</xdr:rowOff>
    </xdr:from>
    <xdr:to>
      <xdr:col>9</xdr:col>
      <xdr:colOff>615950</xdr:colOff>
      <xdr:row>21</xdr:row>
      <xdr:rowOff>158750</xdr:rowOff>
    </xdr:to>
    <xdr:cxnSp macro="">
      <xdr:nvCxnSpPr>
        <xdr:cNvPr id="27" name="Gerade Verbindung mit Pfeil 26">
          <a:extLst>
            <a:ext uri="{FF2B5EF4-FFF2-40B4-BE49-F238E27FC236}">
              <a16:creationId xmlns:a16="http://schemas.microsoft.com/office/drawing/2014/main" id="{00000000-0008-0000-0000-00001B000000}"/>
            </a:ext>
          </a:extLst>
        </xdr:cNvPr>
        <xdr:cNvCxnSpPr/>
      </xdr:nvCxnSpPr>
      <xdr:spPr>
        <a:xfrm>
          <a:off x="6826250" y="4683125"/>
          <a:ext cx="1009650" cy="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49</xdr:row>
      <xdr:rowOff>120650</xdr:rowOff>
    </xdr:from>
    <xdr:to>
      <xdr:col>9</xdr:col>
      <xdr:colOff>425658</xdr:colOff>
      <xdr:row>51</xdr:row>
      <xdr:rowOff>152400</xdr:rowOff>
    </xdr:to>
    <xdr:cxnSp macro="">
      <xdr:nvCxnSpPr>
        <xdr:cNvPr id="39" name="Gerader Verbinder 38">
          <a:extLst>
            <a:ext uri="{FF2B5EF4-FFF2-40B4-BE49-F238E27FC236}">
              <a16:creationId xmlns:a16="http://schemas.microsoft.com/office/drawing/2014/main" id="{00000000-0008-0000-0000-000027000000}"/>
            </a:ext>
          </a:extLst>
        </xdr:cNvPr>
        <xdr:cNvCxnSpPr/>
      </xdr:nvCxnSpPr>
      <xdr:spPr>
        <a:xfrm flipH="1" flipV="1">
          <a:off x="5822950" y="4895850"/>
          <a:ext cx="235158" cy="4127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673100</xdr:colOff>
      <xdr:row>48</xdr:row>
      <xdr:rowOff>114300</xdr:rowOff>
    </xdr:from>
    <xdr:to>
      <xdr:col>10</xdr:col>
      <xdr:colOff>131787</xdr:colOff>
      <xdr:row>50</xdr:row>
      <xdr:rowOff>120650</xdr:rowOff>
    </xdr:to>
    <xdr:cxnSp macro="">
      <xdr:nvCxnSpPr>
        <xdr:cNvPr id="40" name="Gerader Verbinder 39">
          <a:extLst>
            <a:ext uri="{FF2B5EF4-FFF2-40B4-BE49-F238E27FC236}">
              <a16:creationId xmlns:a16="http://schemas.microsoft.com/office/drawing/2014/main" id="{00000000-0008-0000-0000-000028000000}"/>
            </a:ext>
          </a:extLst>
        </xdr:cNvPr>
        <xdr:cNvCxnSpPr/>
      </xdr:nvCxnSpPr>
      <xdr:spPr>
        <a:xfrm flipH="1" flipV="1">
          <a:off x="6305550" y="4699000"/>
          <a:ext cx="220687" cy="3873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57150</xdr:colOff>
      <xdr:row>44</xdr:row>
      <xdr:rowOff>101600</xdr:rowOff>
    </xdr:from>
    <xdr:to>
      <xdr:col>8</xdr:col>
      <xdr:colOff>387350</xdr:colOff>
      <xdr:row>45</xdr:row>
      <xdr:rowOff>97213</xdr:rowOff>
    </xdr:to>
    <xdr:cxnSp macro="">
      <xdr:nvCxnSpPr>
        <xdr:cNvPr id="43" name="Gerader Verbinder 42">
          <a:extLst>
            <a:ext uri="{FF2B5EF4-FFF2-40B4-BE49-F238E27FC236}">
              <a16:creationId xmlns:a16="http://schemas.microsoft.com/office/drawing/2014/main" id="{00000000-0008-0000-0000-00002B000000}"/>
            </a:ext>
          </a:extLst>
        </xdr:cNvPr>
        <xdr:cNvCxnSpPr/>
      </xdr:nvCxnSpPr>
      <xdr:spPr>
        <a:xfrm flipV="1">
          <a:off x="4927600" y="3924300"/>
          <a:ext cx="330200" cy="186113"/>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621580</xdr:colOff>
      <xdr:row>49</xdr:row>
      <xdr:rowOff>136524</xdr:rowOff>
    </xdr:from>
    <xdr:to>
      <xdr:col>9</xdr:col>
      <xdr:colOff>203200</xdr:colOff>
      <xdr:row>50</xdr:row>
      <xdr:rowOff>139700</xdr:rowOff>
    </xdr:to>
    <xdr:cxnSp macro="">
      <xdr:nvCxnSpPr>
        <xdr:cNvPr id="46" name="Gerader Verbinder 45">
          <a:extLst>
            <a:ext uri="{FF2B5EF4-FFF2-40B4-BE49-F238E27FC236}">
              <a16:creationId xmlns:a16="http://schemas.microsoft.com/office/drawing/2014/main" id="{00000000-0008-0000-0000-00002E000000}"/>
            </a:ext>
          </a:extLst>
        </xdr:cNvPr>
        <xdr:cNvCxnSpPr/>
      </xdr:nvCxnSpPr>
      <xdr:spPr>
        <a:xfrm flipV="1">
          <a:off x="5492030" y="4911724"/>
          <a:ext cx="343620" cy="19367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406400</xdr:colOff>
      <xdr:row>50</xdr:row>
      <xdr:rowOff>63500</xdr:rowOff>
    </xdr:from>
    <xdr:to>
      <xdr:col>10</xdr:col>
      <xdr:colOff>90170</xdr:colOff>
      <xdr:row>51</xdr:row>
      <xdr:rowOff>120650</xdr:rowOff>
    </xdr:to>
    <xdr:cxnSp macro="">
      <xdr:nvCxnSpPr>
        <xdr:cNvPr id="50" name="Gerade Verbindung mit Pfeil 49">
          <a:extLst>
            <a:ext uri="{FF2B5EF4-FFF2-40B4-BE49-F238E27FC236}">
              <a16:creationId xmlns:a16="http://schemas.microsoft.com/office/drawing/2014/main" id="{00000000-0008-0000-0000-000032000000}"/>
            </a:ext>
          </a:extLst>
        </xdr:cNvPr>
        <xdr:cNvCxnSpPr/>
      </xdr:nvCxnSpPr>
      <xdr:spPr>
        <a:xfrm flipV="1">
          <a:off x="6038850" y="5029200"/>
          <a:ext cx="445770" cy="2476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382569</xdr:colOff>
      <xdr:row>46</xdr:row>
      <xdr:rowOff>140274</xdr:rowOff>
    </xdr:from>
    <xdr:to>
      <xdr:col>8</xdr:col>
      <xdr:colOff>639744</xdr:colOff>
      <xdr:row>48</xdr:row>
      <xdr:rowOff>146547</xdr:rowOff>
    </xdr:to>
    <xdr:sp macro="" textlink="">
      <xdr:nvSpPr>
        <xdr:cNvPr id="52" name="Textfeld 51">
          <a:extLst>
            <a:ext uri="{FF2B5EF4-FFF2-40B4-BE49-F238E27FC236}">
              <a16:creationId xmlns:a16="http://schemas.microsoft.com/office/drawing/2014/main" id="{00000000-0008-0000-0000-000034000000}"/>
            </a:ext>
          </a:extLst>
        </xdr:cNvPr>
        <xdr:cNvSpPr txBox="1"/>
      </xdr:nvSpPr>
      <xdr:spPr>
        <a:xfrm rot="3600000">
          <a:off x="5187970" y="4409023"/>
          <a:ext cx="387273"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p>
      </xdr:txBody>
    </xdr:sp>
    <xdr:clientData/>
  </xdr:twoCellAnchor>
  <xdr:twoCellAnchor>
    <xdr:from>
      <xdr:col>8</xdr:col>
      <xdr:colOff>101600</xdr:colOff>
      <xdr:row>45</xdr:row>
      <xdr:rowOff>69850</xdr:rowOff>
    </xdr:from>
    <xdr:to>
      <xdr:col>8</xdr:col>
      <xdr:colOff>673100</xdr:colOff>
      <xdr:row>50</xdr:row>
      <xdr:rowOff>114300</xdr:rowOff>
    </xdr:to>
    <xdr:cxnSp macro="">
      <xdr:nvCxnSpPr>
        <xdr:cNvPr id="57" name="Gerade Verbindung mit Pfeil 56">
          <a:extLst>
            <a:ext uri="{FF2B5EF4-FFF2-40B4-BE49-F238E27FC236}">
              <a16:creationId xmlns:a16="http://schemas.microsoft.com/office/drawing/2014/main" id="{00000000-0008-0000-0000-000039000000}"/>
            </a:ext>
          </a:extLst>
        </xdr:cNvPr>
        <xdr:cNvCxnSpPr/>
      </xdr:nvCxnSpPr>
      <xdr:spPr>
        <a:xfrm>
          <a:off x="4972050" y="4083050"/>
          <a:ext cx="571500" cy="9969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158750</xdr:colOff>
      <xdr:row>114</xdr:row>
      <xdr:rowOff>69312</xdr:rowOff>
    </xdr:from>
    <xdr:to>
      <xdr:col>10</xdr:col>
      <xdr:colOff>203200</xdr:colOff>
      <xdr:row>119</xdr:row>
      <xdr:rowOff>127000</xdr:rowOff>
    </xdr:to>
    <xdr:sp macro="" textlink="">
      <xdr:nvSpPr>
        <xdr:cNvPr id="61" name="Rechteck 60">
          <a:extLst>
            <a:ext uri="{FF2B5EF4-FFF2-40B4-BE49-F238E27FC236}">
              <a16:creationId xmlns:a16="http://schemas.microsoft.com/office/drawing/2014/main" id="{00000000-0008-0000-0000-00003D000000}"/>
            </a:ext>
          </a:extLst>
        </xdr:cNvPr>
        <xdr:cNvSpPr/>
      </xdr:nvSpPr>
      <xdr:spPr>
        <a:xfrm>
          <a:off x="5029200" y="8679912"/>
          <a:ext cx="1568450" cy="1010188"/>
        </a:xfrm>
        <a:prstGeom prst="rect">
          <a:avLst/>
        </a:prstGeom>
        <a:solidFill>
          <a:schemeClr val="bg2">
            <a:lumMod val="90000"/>
          </a:schemeClr>
        </a:solidFill>
        <a:ln>
          <a:solidFill>
            <a:sysClr val="windowText" lastClr="000000"/>
          </a:solidFill>
        </a:ln>
        <a:scene3d>
          <a:camera prst="isometricTopUp"/>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742950</xdr:colOff>
      <xdr:row>114</xdr:row>
      <xdr:rowOff>66675</xdr:rowOff>
    </xdr:from>
    <xdr:to>
      <xdr:col>9</xdr:col>
      <xdr:colOff>371475</xdr:colOff>
      <xdr:row>119</xdr:row>
      <xdr:rowOff>104775</xdr:rowOff>
    </xdr:to>
    <xdr:cxnSp macro="">
      <xdr:nvCxnSpPr>
        <xdr:cNvPr id="62" name="Gerade Verbindung mit Pfeil 61">
          <a:extLst>
            <a:ext uri="{FF2B5EF4-FFF2-40B4-BE49-F238E27FC236}">
              <a16:creationId xmlns:a16="http://schemas.microsoft.com/office/drawing/2014/main" id="{00000000-0008-0000-0000-00003E000000}"/>
            </a:ext>
          </a:extLst>
        </xdr:cNvPr>
        <xdr:cNvCxnSpPr/>
      </xdr:nvCxnSpPr>
      <xdr:spPr>
        <a:xfrm flipH="1">
          <a:off x="6372225" y="9172575"/>
          <a:ext cx="390525" cy="9906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718392</xdr:colOff>
      <xdr:row>115</xdr:row>
      <xdr:rowOff>147439</xdr:rowOff>
    </xdr:from>
    <xdr:to>
      <xdr:col>9</xdr:col>
      <xdr:colOff>213567</xdr:colOff>
      <xdr:row>117</xdr:row>
      <xdr:rowOff>139449</xdr:rowOff>
    </xdr:to>
    <xdr:sp macro="" textlink="">
      <xdr:nvSpPr>
        <xdr:cNvPr id="65" name="Textfeld 64">
          <a:extLst>
            <a:ext uri="{FF2B5EF4-FFF2-40B4-BE49-F238E27FC236}">
              <a16:creationId xmlns:a16="http://schemas.microsoft.com/office/drawing/2014/main" id="{00000000-0008-0000-0000-000041000000}"/>
            </a:ext>
          </a:extLst>
        </xdr:cNvPr>
        <xdr:cNvSpPr txBox="1"/>
      </xdr:nvSpPr>
      <xdr:spPr>
        <a:xfrm rot="17502762">
          <a:off x="5530925" y="9006456"/>
          <a:ext cx="37301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D</a:t>
          </a:r>
          <a:r>
            <a:rPr lang="en-US" sz="800" b="1">
              <a:solidFill>
                <a:srgbClr val="EF7D00"/>
              </a:solidFill>
              <a:latin typeface="Arial" panose="020B0604020202020204" pitchFamily="34" charset="0"/>
              <a:cs typeface="Arial" panose="020B0604020202020204" pitchFamily="34" charset="0"/>
            </a:rPr>
            <a:t>B</a:t>
          </a:r>
          <a:endParaRPr lang="en-US" sz="1200" b="1">
            <a:solidFill>
              <a:srgbClr val="EF7D00"/>
            </a:solidFill>
            <a:latin typeface="Arial" panose="020B0604020202020204" pitchFamily="34" charset="0"/>
            <a:cs typeface="Arial" panose="020B0604020202020204" pitchFamily="34" charset="0"/>
          </a:endParaRPr>
        </a:p>
      </xdr:txBody>
    </xdr:sp>
    <xdr:clientData/>
  </xdr:twoCellAnchor>
  <xdr:twoCellAnchor>
    <xdr:from>
      <xdr:col>9</xdr:col>
      <xdr:colOff>482600</xdr:colOff>
      <xdr:row>117</xdr:row>
      <xdr:rowOff>171450</xdr:rowOff>
    </xdr:from>
    <xdr:to>
      <xdr:col>9</xdr:col>
      <xdr:colOff>755650</xdr:colOff>
      <xdr:row>119</xdr:row>
      <xdr:rowOff>47625</xdr:rowOff>
    </xdr:to>
    <xdr:sp macro="" textlink="">
      <xdr:nvSpPr>
        <xdr:cNvPr id="66" name="Textfeld 65">
          <a:extLst>
            <a:ext uri="{FF2B5EF4-FFF2-40B4-BE49-F238E27FC236}">
              <a16:creationId xmlns:a16="http://schemas.microsoft.com/office/drawing/2014/main" id="{00000000-0008-0000-0000-000042000000}"/>
            </a:ext>
          </a:extLst>
        </xdr:cNvPr>
        <xdr:cNvSpPr txBox="1"/>
      </xdr:nvSpPr>
      <xdr:spPr>
        <a:xfrm>
          <a:off x="6115050" y="9353550"/>
          <a:ext cx="2730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L</a:t>
          </a:r>
        </a:p>
      </xdr:txBody>
    </xdr:sp>
    <xdr:clientData/>
  </xdr:twoCellAnchor>
  <xdr:twoCellAnchor>
    <xdr:from>
      <xdr:col>8</xdr:col>
      <xdr:colOff>165100</xdr:colOff>
      <xdr:row>118</xdr:row>
      <xdr:rowOff>76200</xdr:rowOff>
    </xdr:from>
    <xdr:to>
      <xdr:col>8</xdr:col>
      <xdr:colOff>438150</xdr:colOff>
      <xdr:row>119</xdr:row>
      <xdr:rowOff>142875</xdr:rowOff>
    </xdr:to>
    <xdr:sp macro="" textlink="">
      <xdr:nvSpPr>
        <xdr:cNvPr id="67" name="Textfeld 66">
          <a:extLst>
            <a:ext uri="{FF2B5EF4-FFF2-40B4-BE49-F238E27FC236}">
              <a16:creationId xmlns:a16="http://schemas.microsoft.com/office/drawing/2014/main" id="{00000000-0008-0000-0000-000043000000}"/>
            </a:ext>
          </a:extLst>
        </xdr:cNvPr>
        <xdr:cNvSpPr txBox="1"/>
      </xdr:nvSpPr>
      <xdr:spPr>
        <a:xfrm>
          <a:off x="5035550" y="9448800"/>
          <a:ext cx="2730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B</a:t>
          </a:r>
        </a:p>
      </xdr:txBody>
    </xdr:sp>
    <xdr:clientData/>
  </xdr:twoCellAnchor>
  <xdr:twoCellAnchor>
    <xdr:from>
      <xdr:col>9</xdr:col>
      <xdr:colOff>441324</xdr:colOff>
      <xdr:row>93</xdr:row>
      <xdr:rowOff>174626</xdr:rowOff>
    </xdr:from>
    <xdr:to>
      <xdr:col>10</xdr:col>
      <xdr:colOff>193674</xdr:colOff>
      <xdr:row>95</xdr:row>
      <xdr:rowOff>50801</xdr:rowOff>
    </xdr:to>
    <xdr:sp macro="" textlink="">
      <xdr:nvSpPr>
        <xdr:cNvPr id="41" name="Textfeld 40">
          <a:extLst>
            <a:ext uri="{FF2B5EF4-FFF2-40B4-BE49-F238E27FC236}">
              <a16:creationId xmlns:a16="http://schemas.microsoft.com/office/drawing/2014/main" id="{00000000-0008-0000-0000-000029000000}"/>
            </a:ext>
          </a:extLst>
        </xdr:cNvPr>
        <xdr:cNvSpPr txBox="1"/>
      </xdr:nvSpPr>
      <xdr:spPr>
        <a:xfrm rot="19894722">
          <a:off x="6070599" y="8328026"/>
          <a:ext cx="5143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X</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xdr:from>
      <xdr:col>9</xdr:col>
      <xdr:colOff>355600</xdr:colOff>
      <xdr:row>93</xdr:row>
      <xdr:rowOff>127000</xdr:rowOff>
    </xdr:from>
    <xdr:to>
      <xdr:col>9</xdr:col>
      <xdr:colOff>590758</xdr:colOff>
      <xdr:row>95</xdr:row>
      <xdr:rowOff>158750</xdr:rowOff>
    </xdr:to>
    <xdr:cxnSp macro="">
      <xdr:nvCxnSpPr>
        <xdr:cNvPr id="42" name="Gerader Verbinder 41">
          <a:extLst>
            <a:ext uri="{FF2B5EF4-FFF2-40B4-BE49-F238E27FC236}">
              <a16:creationId xmlns:a16="http://schemas.microsoft.com/office/drawing/2014/main" id="{00000000-0008-0000-0000-00002A000000}"/>
            </a:ext>
          </a:extLst>
        </xdr:cNvPr>
        <xdr:cNvCxnSpPr/>
      </xdr:nvCxnSpPr>
      <xdr:spPr>
        <a:xfrm flipH="1" flipV="1">
          <a:off x="5984875" y="8280400"/>
          <a:ext cx="235158" cy="4127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641350</xdr:colOff>
      <xdr:row>93</xdr:row>
      <xdr:rowOff>6350</xdr:rowOff>
    </xdr:from>
    <xdr:to>
      <xdr:col>10</xdr:col>
      <xdr:colOff>100037</xdr:colOff>
      <xdr:row>95</xdr:row>
      <xdr:rowOff>12700</xdr:rowOff>
    </xdr:to>
    <xdr:cxnSp macro="">
      <xdr:nvCxnSpPr>
        <xdr:cNvPr id="44" name="Gerader Verbinder 43">
          <a:extLst>
            <a:ext uri="{FF2B5EF4-FFF2-40B4-BE49-F238E27FC236}">
              <a16:creationId xmlns:a16="http://schemas.microsoft.com/office/drawing/2014/main" id="{00000000-0008-0000-0000-00002C000000}"/>
            </a:ext>
          </a:extLst>
        </xdr:cNvPr>
        <xdr:cNvCxnSpPr/>
      </xdr:nvCxnSpPr>
      <xdr:spPr>
        <a:xfrm flipH="1" flipV="1">
          <a:off x="6273800" y="7461250"/>
          <a:ext cx="220687" cy="3873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571500</xdr:colOff>
      <xdr:row>94</xdr:row>
      <xdr:rowOff>165100</xdr:rowOff>
    </xdr:from>
    <xdr:to>
      <xdr:col>10</xdr:col>
      <xdr:colOff>83820</xdr:colOff>
      <xdr:row>95</xdr:row>
      <xdr:rowOff>127000</xdr:rowOff>
    </xdr:to>
    <xdr:cxnSp macro="">
      <xdr:nvCxnSpPr>
        <xdr:cNvPr id="45" name="Gerade Verbindung mit Pfeil 44">
          <a:extLst>
            <a:ext uri="{FF2B5EF4-FFF2-40B4-BE49-F238E27FC236}">
              <a16:creationId xmlns:a16="http://schemas.microsoft.com/office/drawing/2014/main" id="{00000000-0008-0000-0000-00002D000000}"/>
            </a:ext>
          </a:extLst>
        </xdr:cNvPr>
        <xdr:cNvCxnSpPr/>
      </xdr:nvCxnSpPr>
      <xdr:spPr>
        <a:xfrm flipV="1">
          <a:off x="6203950" y="7810500"/>
          <a:ext cx="274320" cy="1524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91</xdr:row>
      <xdr:rowOff>50800</xdr:rowOff>
    </xdr:from>
    <xdr:to>
      <xdr:col>11</xdr:col>
      <xdr:colOff>88900</xdr:colOff>
      <xdr:row>92</xdr:row>
      <xdr:rowOff>165100</xdr:rowOff>
    </xdr:to>
    <xdr:cxnSp macro="">
      <xdr:nvCxnSpPr>
        <xdr:cNvPr id="47" name="Gerader Verbinder 46">
          <a:extLst>
            <a:ext uri="{FF2B5EF4-FFF2-40B4-BE49-F238E27FC236}">
              <a16:creationId xmlns:a16="http://schemas.microsoft.com/office/drawing/2014/main" id="{00000000-0008-0000-0000-00002F000000}"/>
            </a:ext>
          </a:extLst>
        </xdr:cNvPr>
        <xdr:cNvCxnSpPr/>
      </xdr:nvCxnSpPr>
      <xdr:spPr>
        <a:xfrm flipH="1" flipV="1">
          <a:off x="6527800" y="7124700"/>
          <a:ext cx="311150" cy="304800"/>
        </a:xfrm>
        <a:prstGeom prst="line">
          <a:avLst/>
        </a:prstGeom>
        <a:ln>
          <a:solidFill>
            <a:srgbClr val="EF7D00"/>
          </a:solidFill>
          <a:prstDash val="sysDash"/>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647700</xdr:colOff>
      <xdr:row>93</xdr:row>
      <xdr:rowOff>12700</xdr:rowOff>
    </xdr:from>
    <xdr:to>
      <xdr:col>10</xdr:col>
      <xdr:colOff>171450</xdr:colOff>
      <xdr:row>94</xdr:row>
      <xdr:rowOff>146050</xdr:rowOff>
    </xdr:to>
    <xdr:cxnSp macro="">
      <xdr:nvCxnSpPr>
        <xdr:cNvPr id="51" name="Gerader Verbinder 50">
          <a:extLst>
            <a:ext uri="{FF2B5EF4-FFF2-40B4-BE49-F238E27FC236}">
              <a16:creationId xmlns:a16="http://schemas.microsoft.com/office/drawing/2014/main" id="{00000000-0008-0000-0000-000033000000}"/>
            </a:ext>
          </a:extLst>
        </xdr:cNvPr>
        <xdr:cNvCxnSpPr/>
      </xdr:nvCxnSpPr>
      <xdr:spPr>
        <a:xfrm flipH="1" flipV="1">
          <a:off x="6280150" y="7467600"/>
          <a:ext cx="285750" cy="3238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146050</xdr:colOff>
      <xdr:row>92</xdr:row>
      <xdr:rowOff>139700</xdr:rowOff>
    </xdr:from>
    <xdr:to>
      <xdr:col>11</xdr:col>
      <xdr:colOff>31750</xdr:colOff>
      <xdr:row>94</xdr:row>
      <xdr:rowOff>101600</xdr:rowOff>
    </xdr:to>
    <xdr:cxnSp macro="">
      <xdr:nvCxnSpPr>
        <xdr:cNvPr id="53" name="Gerade Verbindung mit Pfeil 52">
          <a:extLst>
            <a:ext uri="{FF2B5EF4-FFF2-40B4-BE49-F238E27FC236}">
              <a16:creationId xmlns:a16="http://schemas.microsoft.com/office/drawing/2014/main" id="{00000000-0008-0000-0000-000035000000}"/>
            </a:ext>
          </a:extLst>
        </xdr:cNvPr>
        <xdr:cNvCxnSpPr/>
      </xdr:nvCxnSpPr>
      <xdr:spPr>
        <a:xfrm flipV="1">
          <a:off x="6540500" y="7404100"/>
          <a:ext cx="241300" cy="3429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90486</xdr:colOff>
      <xdr:row>91</xdr:row>
      <xdr:rowOff>109537</xdr:rowOff>
    </xdr:from>
    <xdr:to>
      <xdr:col>10</xdr:col>
      <xdr:colOff>344486</xdr:colOff>
      <xdr:row>94</xdr:row>
      <xdr:rowOff>52387</xdr:rowOff>
    </xdr:to>
    <xdr:sp macro="" textlink="">
      <xdr:nvSpPr>
        <xdr:cNvPr id="55" name="Textfeld 54">
          <a:extLst>
            <a:ext uri="{FF2B5EF4-FFF2-40B4-BE49-F238E27FC236}">
              <a16:creationId xmlns:a16="http://schemas.microsoft.com/office/drawing/2014/main" id="{00000000-0008-0000-0000-000037000000}"/>
            </a:ext>
          </a:extLst>
        </xdr:cNvPr>
        <xdr:cNvSpPr txBox="1"/>
      </xdr:nvSpPr>
      <xdr:spPr>
        <a:xfrm rot="18236182">
          <a:off x="7113586" y="8012112"/>
          <a:ext cx="514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Y</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xdr:from>
      <xdr:col>8</xdr:col>
      <xdr:colOff>349250</xdr:colOff>
      <xdr:row>84</xdr:row>
      <xdr:rowOff>149227</xdr:rowOff>
    </xdr:from>
    <xdr:to>
      <xdr:col>8</xdr:col>
      <xdr:colOff>654050</xdr:colOff>
      <xdr:row>87</xdr:row>
      <xdr:rowOff>112713</xdr:rowOff>
    </xdr:to>
    <xdr:cxnSp macro="">
      <xdr:nvCxnSpPr>
        <xdr:cNvPr id="56" name="Gerader Verbinder 55">
          <a:extLst>
            <a:ext uri="{FF2B5EF4-FFF2-40B4-BE49-F238E27FC236}">
              <a16:creationId xmlns:a16="http://schemas.microsoft.com/office/drawing/2014/main" id="{00000000-0008-0000-0000-000038000000}"/>
            </a:ext>
          </a:extLst>
        </xdr:cNvPr>
        <xdr:cNvCxnSpPr/>
      </xdr:nvCxnSpPr>
      <xdr:spPr>
        <a:xfrm flipH="1" flipV="1">
          <a:off x="5219700" y="5889627"/>
          <a:ext cx="304800" cy="53498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628650</xdr:colOff>
      <xdr:row>84</xdr:row>
      <xdr:rowOff>57150</xdr:rowOff>
    </xdr:from>
    <xdr:to>
      <xdr:col>9</xdr:col>
      <xdr:colOff>127000</xdr:colOff>
      <xdr:row>86</xdr:row>
      <xdr:rowOff>122236</xdr:rowOff>
    </xdr:to>
    <xdr:cxnSp macro="">
      <xdr:nvCxnSpPr>
        <xdr:cNvPr id="58" name="Gerader Verbinder 57">
          <a:extLst>
            <a:ext uri="{FF2B5EF4-FFF2-40B4-BE49-F238E27FC236}">
              <a16:creationId xmlns:a16="http://schemas.microsoft.com/office/drawing/2014/main" id="{00000000-0008-0000-0000-00003A000000}"/>
            </a:ext>
          </a:extLst>
        </xdr:cNvPr>
        <xdr:cNvCxnSpPr/>
      </xdr:nvCxnSpPr>
      <xdr:spPr>
        <a:xfrm flipH="1" flipV="1">
          <a:off x="5499100" y="5797550"/>
          <a:ext cx="260350" cy="44608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381000</xdr:colOff>
      <xdr:row>84</xdr:row>
      <xdr:rowOff>120651</xdr:rowOff>
    </xdr:from>
    <xdr:to>
      <xdr:col>8</xdr:col>
      <xdr:colOff>654050</xdr:colOff>
      <xdr:row>85</xdr:row>
      <xdr:rowOff>12700</xdr:rowOff>
    </xdr:to>
    <xdr:cxnSp macro="">
      <xdr:nvCxnSpPr>
        <xdr:cNvPr id="59" name="Gerade Verbindung mit Pfeil 58">
          <a:extLst>
            <a:ext uri="{FF2B5EF4-FFF2-40B4-BE49-F238E27FC236}">
              <a16:creationId xmlns:a16="http://schemas.microsoft.com/office/drawing/2014/main" id="{00000000-0008-0000-0000-00003B000000}"/>
            </a:ext>
          </a:extLst>
        </xdr:cNvPr>
        <xdr:cNvCxnSpPr/>
      </xdr:nvCxnSpPr>
      <xdr:spPr>
        <a:xfrm flipV="1">
          <a:off x="5251450" y="5861051"/>
          <a:ext cx="273050" cy="82549"/>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165538</xdr:colOff>
      <xdr:row>83</xdr:row>
      <xdr:rowOff>79225</xdr:rowOff>
    </xdr:from>
    <xdr:to>
      <xdr:col>8</xdr:col>
      <xdr:colOff>714850</xdr:colOff>
      <xdr:row>84</xdr:row>
      <xdr:rowOff>145900</xdr:rowOff>
    </xdr:to>
    <xdr:sp macro="" textlink="">
      <xdr:nvSpPr>
        <xdr:cNvPr id="60" name="Textfeld 59">
          <a:extLst>
            <a:ext uri="{FF2B5EF4-FFF2-40B4-BE49-F238E27FC236}">
              <a16:creationId xmlns:a16="http://schemas.microsoft.com/office/drawing/2014/main" id="{00000000-0008-0000-0000-00003C000000}"/>
            </a:ext>
          </a:extLst>
        </xdr:cNvPr>
        <xdr:cNvSpPr txBox="1"/>
      </xdr:nvSpPr>
      <xdr:spPr>
        <a:xfrm rot="20632052">
          <a:off x="6708120" y="16740168"/>
          <a:ext cx="549312" cy="25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LED</a:t>
          </a:r>
        </a:p>
      </xdr:txBody>
    </xdr:sp>
    <xdr:clientData/>
  </xdr:twoCellAnchor>
  <xdr:twoCellAnchor>
    <xdr:from>
      <xdr:col>8</xdr:col>
      <xdr:colOff>285750</xdr:colOff>
      <xdr:row>88</xdr:row>
      <xdr:rowOff>25400</xdr:rowOff>
    </xdr:from>
    <xdr:to>
      <xdr:col>8</xdr:col>
      <xdr:colOff>615950</xdr:colOff>
      <xdr:row>89</xdr:row>
      <xdr:rowOff>21013</xdr:rowOff>
    </xdr:to>
    <xdr:cxnSp macro="">
      <xdr:nvCxnSpPr>
        <xdr:cNvPr id="63" name="Gerader Verbinder 62">
          <a:extLst>
            <a:ext uri="{FF2B5EF4-FFF2-40B4-BE49-F238E27FC236}">
              <a16:creationId xmlns:a16="http://schemas.microsoft.com/office/drawing/2014/main" id="{00000000-0008-0000-0000-00003F000000}"/>
            </a:ext>
          </a:extLst>
        </xdr:cNvPr>
        <xdr:cNvCxnSpPr/>
      </xdr:nvCxnSpPr>
      <xdr:spPr>
        <a:xfrm flipV="1">
          <a:off x="5156200" y="6527800"/>
          <a:ext cx="330200" cy="186113"/>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107230</xdr:colOff>
      <xdr:row>93</xdr:row>
      <xdr:rowOff>139700</xdr:rowOff>
    </xdr:from>
    <xdr:to>
      <xdr:col>9</xdr:col>
      <xdr:colOff>366352</xdr:colOff>
      <xdr:row>94</xdr:row>
      <xdr:rowOff>95250</xdr:rowOff>
    </xdr:to>
    <xdr:cxnSp macro="">
      <xdr:nvCxnSpPr>
        <xdr:cNvPr id="64" name="Gerader Verbinder 63">
          <a:extLst>
            <a:ext uri="{FF2B5EF4-FFF2-40B4-BE49-F238E27FC236}">
              <a16:creationId xmlns:a16="http://schemas.microsoft.com/office/drawing/2014/main" id="{00000000-0008-0000-0000-000040000000}"/>
            </a:ext>
          </a:extLst>
        </xdr:cNvPr>
        <xdr:cNvCxnSpPr/>
      </xdr:nvCxnSpPr>
      <xdr:spPr>
        <a:xfrm flipV="1">
          <a:off x="5739680" y="7594600"/>
          <a:ext cx="259122" cy="1460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611169</xdr:colOff>
      <xdr:row>90</xdr:row>
      <xdr:rowOff>64074</xdr:rowOff>
    </xdr:from>
    <xdr:to>
      <xdr:col>9</xdr:col>
      <xdr:colOff>106344</xdr:colOff>
      <xdr:row>92</xdr:row>
      <xdr:rowOff>70347</xdr:rowOff>
    </xdr:to>
    <xdr:sp macro="" textlink="">
      <xdr:nvSpPr>
        <xdr:cNvPr id="68" name="Textfeld 67">
          <a:extLst>
            <a:ext uri="{FF2B5EF4-FFF2-40B4-BE49-F238E27FC236}">
              <a16:creationId xmlns:a16="http://schemas.microsoft.com/office/drawing/2014/main" id="{00000000-0008-0000-0000-000044000000}"/>
            </a:ext>
          </a:extLst>
        </xdr:cNvPr>
        <xdr:cNvSpPr txBox="1"/>
      </xdr:nvSpPr>
      <xdr:spPr>
        <a:xfrm rot="3600000">
          <a:off x="5416570" y="7012523"/>
          <a:ext cx="387273"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p>
      </xdr:txBody>
    </xdr:sp>
    <xdr:clientData/>
  </xdr:twoCellAnchor>
  <xdr:twoCellAnchor>
    <xdr:from>
      <xdr:col>8</xdr:col>
      <xdr:colOff>330200</xdr:colOff>
      <xdr:row>88</xdr:row>
      <xdr:rowOff>184150</xdr:rowOff>
    </xdr:from>
    <xdr:to>
      <xdr:col>9</xdr:col>
      <xdr:colOff>161541</xdr:colOff>
      <xdr:row>94</xdr:row>
      <xdr:rowOff>76200</xdr:rowOff>
    </xdr:to>
    <xdr:cxnSp macro="">
      <xdr:nvCxnSpPr>
        <xdr:cNvPr id="69" name="Gerade Verbindung mit Pfeil 68">
          <a:extLst>
            <a:ext uri="{FF2B5EF4-FFF2-40B4-BE49-F238E27FC236}">
              <a16:creationId xmlns:a16="http://schemas.microsoft.com/office/drawing/2014/main" id="{00000000-0008-0000-0000-000045000000}"/>
            </a:ext>
          </a:extLst>
        </xdr:cNvPr>
        <xdr:cNvCxnSpPr/>
      </xdr:nvCxnSpPr>
      <xdr:spPr>
        <a:xfrm>
          <a:off x="5200650" y="6686550"/>
          <a:ext cx="593341" cy="10350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158115</xdr:rowOff>
    </xdr:from>
    <xdr:to>
      <xdr:col>11</xdr:col>
      <xdr:colOff>380550</xdr:colOff>
      <xdr:row>2</xdr:row>
      <xdr:rowOff>158115</xdr:rowOff>
    </xdr:to>
    <xdr:cxnSp macro="">
      <xdr:nvCxnSpPr>
        <xdr:cNvPr id="71" name="Gerader Verbinder 70">
          <a:extLst>
            <a:ext uri="{FF2B5EF4-FFF2-40B4-BE49-F238E27FC236}">
              <a16:creationId xmlns:a16="http://schemas.microsoft.com/office/drawing/2014/main" id="{00000000-0008-0000-0000-000047000000}"/>
            </a:ext>
          </a:extLst>
        </xdr:cNvPr>
        <xdr:cNvCxnSpPr/>
      </xdr:nvCxnSpPr>
      <xdr:spPr>
        <a:xfrm flipH="1">
          <a:off x="0" y="539115"/>
          <a:ext cx="8172000" cy="0"/>
        </a:xfrm>
        <a:prstGeom prst="line">
          <a:avLst/>
        </a:prstGeom>
        <a:ln>
          <a:solidFill>
            <a:srgbClr val="EF7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1428750</xdr:colOff>
      <xdr:row>0</xdr:row>
      <xdr:rowOff>95250</xdr:rowOff>
    </xdr:from>
    <xdr:to>
      <xdr:col>10</xdr:col>
      <xdr:colOff>327111</xdr:colOff>
      <xdr:row>3</xdr:row>
      <xdr:rowOff>29210</xdr:rowOff>
    </xdr:to>
    <xdr:pic>
      <xdr:nvPicPr>
        <xdr:cNvPr id="70" name="Grafik 69">
          <a:extLst>
            <a:ext uri="{FF2B5EF4-FFF2-40B4-BE49-F238E27FC236}">
              <a16:creationId xmlns:a16="http://schemas.microsoft.com/office/drawing/2014/main" id="{00000000-0008-0000-0000-000046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400675" y="95250"/>
          <a:ext cx="2447290" cy="505460"/>
        </a:xfrm>
        <a:prstGeom prst="rect">
          <a:avLst/>
        </a:prstGeom>
      </xdr:spPr>
    </xdr:pic>
    <xdr:clientData/>
  </xdr:twoCellAnchor>
  <xdr:twoCellAnchor>
    <xdr:from>
      <xdr:col>12</xdr:col>
      <xdr:colOff>0</xdr:colOff>
      <xdr:row>0</xdr:row>
      <xdr:rowOff>0</xdr:rowOff>
    </xdr:from>
    <xdr:to>
      <xdr:col>12</xdr:col>
      <xdr:colOff>1</xdr:colOff>
      <xdr:row>2</xdr:row>
      <xdr:rowOff>161925</xdr:rowOff>
    </xdr:to>
    <xdr:cxnSp macro="">
      <xdr:nvCxnSpPr>
        <xdr:cNvPr id="74" name="Gerader Verbinder 73">
          <a:extLst>
            <a:ext uri="{FF2B5EF4-FFF2-40B4-BE49-F238E27FC236}">
              <a16:creationId xmlns:a16="http://schemas.microsoft.com/office/drawing/2014/main" id="{00000000-0008-0000-0000-00004A000000}"/>
            </a:ext>
          </a:extLst>
        </xdr:cNvPr>
        <xdr:cNvCxnSpPr/>
      </xdr:nvCxnSpPr>
      <xdr:spPr>
        <a:xfrm flipV="1">
          <a:off x="8172450" y="0"/>
          <a:ext cx="1" cy="542925"/>
        </a:xfrm>
        <a:prstGeom prst="line">
          <a:avLst/>
        </a:prstGeom>
        <a:ln>
          <a:solidFill>
            <a:srgbClr val="EF7D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429143</xdr:colOff>
      <xdr:row>78</xdr:row>
      <xdr:rowOff>189669</xdr:rowOff>
    </xdr:from>
    <xdr:to>
      <xdr:col>10</xdr:col>
      <xdr:colOff>181493</xdr:colOff>
      <xdr:row>80</xdr:row>
      <xdr:rowOff>63762</xdr:rowOff>
    </xdr:to>
    <xdr:sp macro="" textlink="">
      <xdr:nvSpPr>
        <xdr:cNvPr id="73" name="Textfeld 72">
          <a:extLst>
            <a:ext uri="{FF2B5EF4-FFF2-40B4-BE49-F238E27FC236}">
              <a16:creationId xmlns:a16="http://schemas.microsoft.com/office/drawing/2014/main" id="{00000000-0008-0000-0000-000049000000}"/>
            </a:ext>
          </a:extLst>
        </xdr:cNvPr>
        <xdr:cNvSpPr txBox="1"/>
      </xdr:nvSpPr>
      <xdr:spPr>
        <a:xfrm rot="19894722">
          <a:off x="7731643" y="15887702"/>
          <a:ext cx="512268" cy="25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D</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xdr:from>
      <xdr:col>9</xdr:col>
      <xdr:colOff>355600</xdr:colOff>
      <xdr:row>78</xdr:row>
      <xdr:rowOff>127000</xdr:rowOff>
    </xdr:from>
    <xdr:to>
      <xdr:col>9</xdr:col>
      <xdr:colOff>590758</xdr:colOff>
      <xdr:row>80</xdr:row>
      <xdr:rowOff>158750</xdr:rowOff>
    </xdr:to>
    <xdr:cxnSp macro="">
      <xdr:nvCxnSpPr>
        <xdr:cNvPr id="75" name="Gerader Verbinder 74">
          <a:extLst>
            <a:ext uri="{FF2B5EF4-FFF2-40B4-BE49-F238E27FC236}">
              <a16:creationId xmlns:a16="http://schemas.microsoft.com/office/drawing/2014/main" id="{00000000-0008-0000-0000-00004B000000}"/>
            </a:ext>
          </a:extLst>
        </xdr:cNvPr>
        <xdr:cNvCxnSpPr/>
      </xdr:nvCxnSpPr>
      <xdr:spPr>
        <a:xfrm flipH="1" flipV="1">
          <a:off x="7032625" y="9918700"/>
          <a:ext cx="235158" cy="4127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641350</xdr:colOff>
      <xdr:row>78</xdr:row>
      <xdr:rowOff>6350</xdr:rowOff>
    </xdr:from>
    <xdr:to>
      <xdr:col>10</xdr:col>
      <xdr:colOff>100037</xdr:colOff>
      <xdr:row>80</xdr:row>
      <xdr:rowOff>12700</xdr:rowOff>
    </xdr:to>
    <xdr:cxnSp macro="">
      <xdr:nvCxnSpPr>
        <xdr:cNvPr id="76" name="Gerader Verbinder 75">
          <a:extLst>
            <a:ext uri="{FF2B5EF4-FFF2-40B4-BE49-F238E27FC236}">
              <a16:creationId xmlns:a16="http://schemas.microsoft.com/office/drawing/2014/main" id="{00000000-0008-0000-0000-00004C000000}"/>
            </a:ext>
          </a:extLst>
        </xdr:cNvPr>
        <xdr:cNvCxnSpPr/>
      </xdr:nvCxnSpPr>
      <xdr:spPr>
        <a:xfrm flipH="1" flipV="1">
          <a:off x="7318375" y="9798050"/>
          <a:ext cx="220687" cy="3873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571500</xdr:colOff>
      <xdr:row>79</xdr:row>
      <xdr:rowOff>165100</xdr:rowOff>
    </xdr:from>
    <xdr:to>
      <xdr:col>10</xdr:col>
      <xdr:colOff>83820</xdr:colOff>
      <xdr:row>80</xdr:row>
      <xdr:rowOff>127000</xdr:rowOff>
    </xdr:to>
    <xdr:cxnSp macro="">
      <xdr:nvCxnSpPr>
        <xdr:cNvPr id="77" name="Gerade Verbindung mit Pfeil 76">
          <a:extLst>
            <a:ext uri="{FF2B5EF4-FFF2-40B4-BE49-F238E27FC236}">
              <a16:creationId xmlns:a16="http://schemas.microsoft.com/office/drawing/2014/main" id="{00000000-0008-0000-0000-00004D000000}"/>
            </a:ext>
          </a:extLst>
        </xdr:cNvPr>
        <xdr:cNvCxnSpPr/>
      </xdr:nvCxnSpPr>
      <xdr:spPr>
        <a:xfrm flipV="1">
          <a:off x="7248525" y="10147300"/>
          <a:ext cx="274320" cy="1524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266700</xdr:colOff>
      <xdr:row>72</xdr:row>
      <xdr:rowOff>184722</xdr:rowOff>
    </xdr:from>
    <xdr:to>
      <xdr:col>8</xdr:col>
      <xdr:colOff>533400</xdr:colOff>
      <xdr:row>73</xdr:row>
      <xdr:rowOff>146505</xdr:rowOff>
    </xdr:to>
    <xdr:cxnSp macro="">
      <xdr:nvCxnSpPr>
        <xdr:cNvPr id="86" name="Gerader Verbinder 85">
          <a:extLst>
            <a:ext uri="{FF2B5EF4-FFF2-40B4-BE49-F238E27FC236}">
              <a16:creationId xmlns:a16="http://schemas.microsoft.com/office/drawing/2014/main" id="{00000000-0008-0000-0000-000056000000}"/>
            </a:ext>
          </a:extLst>
        </xdr:cNvPr>
        <xdr:cNvCxnSpPr/>
      </xdr:nvCxnSpPr>
      <xdr:spPr>
        <a:xfrm flipV="1">
          <a:off x="6809282" y="14727263"/>
          <a:ext cx="266700" cy="154365"/>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107230</xdr:colOff>
      <xdr:row>78</xdr:row>
      <xdr:rowOff>103265</xdr:rowOff>
    </xdr:from>
    <xdr:to>
      <xdr:col>9</xdr:col>
      <xdr:colOff>366352</xdr:colOff>
      <xdr:row>79</xdr:row>
      <xdr:rowOff>58815</xdr:rowOff>
    </xdr:to>
    <xdr:cxnSp macro="">
      <xdr:nvCxnSpPr>
        <xdr:cNvPr id="87" name="Gerader Verbinder 86">
          <a:extLst>
            <a:ext uri="{FF2B5EF4-FFF2-40B4-BE49-F238E27FC236}">
              <a16:creationId xmlns:a16="http://schemas.microsoft.com/office/drawing/2014/main" id="{00000000-0008-0000-0000-000057000000}"/>
            </a:ext>
          </a:extLst>
        </xdr:cNvPr>
        <xdr:cNvCxnSpPr/>
      </xdr:nvCxnSpPr>
      <xdr:spPr>
        <a:xfrm flipV="1">
          <a:off x="7409730" y="15801298"/>
          <a:ext cx="259122" cy="148132"/>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611169</xdr:colOff>
      <xdr:row>75</xdr:row>
      <xdr:rowOff>64074</xdr:rowOff>
    </xdr:from>
    <xdr:to>
      <xdr:col>9</xdr:col>
      <xdr:colOff>106344</xdr:colOff>
      <xdr:row>77</xdr:row>
      <xdr:rowOff>70347</xdr:rowOff>
    </xdr:to>
    <xdr:sp macro="" textlink="">
      <xdr:nvSpPr>
        <xdr:cNvPr id="88" name="Textfeld 87">
          <a:extLst>
            <a:ext uri="{FF2B5EF4-FFF2-40B4-BE49-F238E27FC236}">
              <a16:creationId xmlns:a16="http://schemas.microsoft.com/office/drawing/2014/main" id="{00000000-0008-0000-0000-000058000000}"/>
            </a:ext>
          </a:extLst>
        </xdr:cNvPr>
        <xdr:cNvSpPr txBox="1"/>
      </xdr:nvSpPr>
      <xdr:spPr>
        <a:xfrm rot="3600000">
          <a:off x="6461145" y="9349323"/>
          <a:ext cx="387273"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p>
      </xdr:txBody>
    </xdr:sp>
    <xdr:clientData/>
  </xdr:twoCellAnchor>
  <xdr:twoCellAnchor>
    <xdr:from>
      <xdr:col>8</xdr:col>
      <xdr:colOff>311020</xdr:colOff>
      <xdr:row>73</xdr:row>
      <xdr:rowOff>111950</xdr:rowOff>
    </xdr:from>
    <xdr:to>
      <xdr:col>9</xdr:col>
      <xdr:colOff>161541</xdr:colOff>
      <xdr:row>79</xdr:row>
      <xdr:rowOff>39765</xdr:rowOff>
    </xdr:to>
    <xdr:cxnSp macro="">
      <xdr:nvCxnSpPr>
        <xdr:cNvPr id="89" name="Gerade Verbindung mit Pfeil 88">
          <a:extLst>
            <a:ext uri="{FF2B5EF4-FFF2-40B4-BE49-F238E27FC236}">
              <a16:creationId xmlns:a16="http://schemas.microsoft.com/office/drawing/2014/main" id="{00000000-0008-0000-0000-000059000000}"/>
            </a:ext>
          </a:extLst>
        </xdr:cNvPr>
        <xdr:cNvCxnSpPr/>
      </xdr:nvCxnSpPr>
      <xdr:spPr>
        <a:xfrm>
          <a:off x="6853602" y="14847073"/>
          <a:ext cx="610439" cy="1083307"/>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77</xdr:row>
      <xdr:rowOff>142875</xdr:rowOff>
    </xdr:from>
    <xdr:to>
      <xdr:col>8</xdr:col>
      <xdr:colOff>638175</xdr:colOff>
      <xdr:row>78</xdr:row>
      <xdr:rowOff>133350</xdr:rowOff>
    </xdr:to>
    <xdr:sp macro="" textlink="">
      <xdr:nvSpPr>
        <xdr:cNvPr id="21" name="Rechteck 20">
          <a:extLst>
            <a:ext uri="{FF2B5EF4-FFF2-40B4-BE49-F238E27FC236}">
              <a16:creationId xmlns:a16="http://schemas.microsoft.com/office/drawing/2014/main" id="{00000000-0008-0000-0000-000015000000}"/>
            </a:ext>
          </a:extLst>
        </xdr:cNvPr>
        <xdr:cNvSpPr/>
      </xdr:nvSpPr>
      <xdr:spPr>
        <a:xfrm>
          <a:off x="5915025" y="12601575"/>
          <a:ext cx="638175" cy="180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322849</xdr:colOff>
      <xdr:row>63</xdr:row>
      <xdr:rowOff>156074</xdr:rowOff>
    </xdr:from>
    <xdr:to>
      <xdr:col>10</xdr:col>
      <xdr:colOff>89884</xdr:colOff>
      <xdr:row>65</xdr:row>
      <xdr:rowOff>32249</xdr:rowOff>
    </xdr:to>
    <xdr:sp macro="" textlink="">
      <xdr:nvSpPr>
        <xdr:cNvPr id="90" name="Textfeld 89">
          <a:extLst>
            <a:ext uri="{FF2B5EF4-FFF2-40B4-BE49-F238E27FC236}">
              <a16:creationId xmlns:a16="http://schemas.microsoft.com/office/drawing/2014/main" id="{8F2A475A-5798-43AB-9B60-15AE58DE754D}"/>
            </a:ext>
          </a:extLst>
        </xdr:cNvPr>
        <xdr:cNvSpPr txBox="1"/>
      </xdr:nvSpPr>
      <xdr:spPr>
        <a:xfrm rot="19798812">
          <a:off x="7625349" y="12965377"/>
          <a:ext cx="526953" cy="261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XY</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oneCellAnchor>
    <xdr:from>
      <xdr:col>7</xdr:col>
      <xdr:colOff>338398</xdr:colOff>
      <xdr:row>54</xdr:row>
      <xdr:rowOff>54058</xdr:rowOff>
    </xdr:from>
    <xdr:ext cx="1857375" cy="1857375"/>
    <xdr:pic>
      <xdr:nvPicPr>
        <xdr:cNvPr id="91" name="Grafik 90">
          <a:extLst>
            <a:ext uri="{FF2B5EF4-FFF2-40B4-BE49-F238E27FC236}">
              <a16:creationId xmlns:a16="http://schemas.microsoft.com/office/drawing/2014/main" id="{DB2A9178-EAE6-4738-8AC4-07D2094763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1021" y="11078074"/>
          <a:ext cx="1857375" cy="1857375"/>
        </a:xfrm>
        <a:prstGeom prst="rect">
          <a:avLst/>
        </a:prstGeom>
      </xdr:spPr>
    </xdr:pic>
    <xdr:clientData/>
  </xdr:oneCellAnchor>
  <xdr:twoCellAnchor>
    <xdr:from>
      <xdr:col>9</xdr:col>
      <xdr:colOff>190500</xdr:colOff>
      <xdr:row>63</xdr:row>
      <xdr:rowOff>120650</xdr:rowOff>
    </xdr:from>
    <xdr:to>
      <xdr:col>9</xdr:col>
      <xdr:colOff>425658</xdr:colOff>
      <xdr:row>65</xdr:row>
      <xdr:rowOff>152400</xdr:rowOff>
    </xdr:to>
    <xdr:cxnSp macro="">
      <xdr:nvCxnSpPr>
        <xdr:cNvPr id="92" name="Gerader Verbinder 91">
          <a:extLst>
            <a:ext uri="{FF2B5EF4-FFF2-40B4-BE49-F238E27FC236}">
              <a16:creationId xmlns:a16="http://schemas.microsoft.com/office/drawing/2014/main" id="{F136D2DB-9D28-4069-87A1-CC5A835C5ABF}"/>
            </a:ext>
          </a:extLst>
        </xdr:cNvPr>
        <xdr:cNvCxnSpPr/>
      </xdr:nvCxnSpPr>
      <xdr:spPr>
        <a:xfrm flipH="1" flipV="1">
          <a:off x="7410450" y="7083425"/>
          <a:ext cx="235158" cy="4127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673100</xdr:colOff>
      <xdr:row>62</xdr:row>
      <xdr:rowOff>114300</xdr:rowOff>
    </xdr:from>
    <xdr:to>
      <xdr:col>10</xdr:col>
      <xdr:colOff>131787</xdr:colOff>
      <xdr:row>64</xdr:row>
      <xdr:rowOff>120650</xdr:rowOff>
    </xdr:to>
    <xdr:cxnSp macro="">
      <xdr:nvCxnSpPr>
        <xdr:cNvPr id="93" name="Gerader Verbinder 92">
          <a:extLst>
            <a:ext uri="{FF2B5EF4-FFF2-40B4-BE49-F238E27FC236}">
              <a16:creationId xmlns:a16="http://schemas.microsoft.com/office/drawing/2014/main" id="{4062542F-6C5C-461D-97B6-5A54A484E926}"/>
            </a:ext>
          </a:extLst>
        </xdr:cNvPr>
        <xdr:cNvCxnSpPr/>
      </xdr:nvCxnSpPr>
      <xdr:spPr>
        <a:xfrm flipH="1" flipV="1">
          <a:off x="7893050" y="6886575"/>
          <a:ext cx="220687" cy="3873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57150</xdr:colOff>
      <xdr:row>58</xdr:row>
      <xdr:rowOff>101600</xdr:rowOff>
    </xdr:from>
    <xdr:to>
      <xdr:col>8</xdr:col>
      <xdr:colOff>387350</xdr:colOff>
      <xdr:row>59</xdr:row>
      <xdr:rowOff>97213</xdr:rowOff>
    </xdr:to>
    <xdr:cxnSp macro="">
      <xdr:nvCxnSpPr>
        <xdr:cNvPr id="94" name="Gerader Verbinder 93">
          <a:extLst>
            <a:ext uri="{FF2B5EF4-FFF2-40B4-BE49-F238E27FC236}">
              <a16:creationId xmlns:a16="http://schemas.microsoft.com/office/drawing/2014/main" id="{F47DE8A6-02A2-47EB-AE5E-1D9BED2F9F6B}"/>
            </a:ext>
          </a:extLst>
        </xdr:cNvPr>
        <xdr:cNvCxnSpPr/>
      </xdr:nvCxnSpPr>
      <xdr:spPr>
        <a:xfrm flipV="1">
          <a:off x="6515100" y="6111875"/>
          <a:ext cx="330200" cy="186113"/>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621580</xdr:colOff>
      <xdr:row>63</xdr:row>
      <xdr:rowOff>136524</xdr:rowOff>
    </xdr:from>
    <xdr:to>
      <xdr:col>9</xdr:col>
      <xdr:colOff>203200</xdr:colOff>
      <xdr:row>64</xdr:row>
      <xdr:rowOff>139700</xdr:rowOff>
    </xdr:to>
    <xdr:cxnSp macro="">
      <xdr:nvCxnSpPr>
        <xdr:cNvPr id="95" name="Gerader Verbinder 94">
          <a:extLst>
            <a:ext uri="{FF2B5EF4-FFF2-40B4-BE49-F238E27FC236}">
              <a16:creationId xmlns:a16="http://schemas.microsoft.com/office/drawing/2014/main" id="{247A74C0-CD0E-46A8-8FD6-3320E7BB225E}"/>
            </a:ext>
          </a:extLst>
        </xdr:cNvPr>
        <xdr:cNvCxnSpPr/>
      </xdr:nvCxnSpPr>
      <xdr:spPr>
        <a:xfrm flipV="1">
          <a:off x="7079530" y="7099299"/>
          <a:ext cx="343620" cy="19367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406400</xdr:colOff>
      <xdr:row>64</xdr:row>
      <xdr:rowOff>63500</xdr:rowOff>
    </xdr:from>
    <xdr:to>
      <xdr:col>10</xdr:col>
      <xdr:colOff>90170</xdr:colOff>
      <xdr:row>65</xdr:row>
      <xdr:rowOff>120650</xdr:rowOff>
    </xdr:to>
    <xdr:cxnSp macro="">
      <xdr:nvCxnSpPr>
        <xdr:cNvPr id="96" name="Gerade Verbindung mit Pfeil 95">
          <a:extLst>
            <a:ext uri="{FF2B5EF4-FFF2-40B4-BE49-F238E27FC236}">
              <a16:creationId xmlns:a16="http://schemas.microsoft.com/office/drawing/2014/main" id="{6369B827-F65A-4774-8E46-A37E96A6661A}"/>
            </a:ext>
          </a:extLst>
        </xdr:cNvPr>
        <xdr:cNvCxnSpPr/>
      </xdr:nvCxnSpPr>
      <xdr:spPr>
        <a:xfrm flipV="1">
          <a:off x="7626350" y="7216775"/>
          <a:ext cx="445770" cy="2476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382569</xdr:colOff>
      <xdr:row>60</xdr:row>
      <xdr:rowOff>140274</xdr:rowOff>
    </xdr:from>
    <xdr:to>
      <xdr:col>8</xdr:col>
      <xdr:colOff>639744</xdr:colOff>
      <xdr:row>62</xdr:row>
      <xdr:rowOff>146547</xdr:rowOff>
    </xdr:to>
    <xdr:sp macro="" textlink="">
      <xdr:nvSpPr>
        <xdr:cNvPr id="97" name="Textfeld 96">
          <a:extLst>
            <a:ext uri="{FF2B5EF4-FFF2-40B4-BE49-F238E27FC236}">
              <a16:creationId xmlns:a16="http://schemas.microsoft.com/office/drawing/2014/main" id="{52FF8AAB-8523-41AF-BDB2-6BA0B7C07197}"/>
            </a:ext>
          </a:extLst>
        </xdr:cNvPr>
        <xdr:cNvSpPr txBox="1"/>
      </xdr:nvSpPr>
      <xdr:spPr>
        <a:xfrm rot="3600000">
          <a:off x="6775470" y="6596598"/>
          <a:ext cx="387273"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p>
      </xdr:txBody>
    </xdr:sp>
    <xdr:clientData/>
  </xdr:twoCellAnchor>
  <xdr:twoCellAnchor>
    <xdr:from>
      <xdr:col>8</xdr:col>
      <xdr:colOff>101600</xdr:colOff>
      <xdr:row>59</xdr:row>
      <xdr:rowOff>69850</xdr:rowOff>
    </xdr:from>
    <xdr:to>
      <xdr:col>8</xdr:col>
      <xdr:colOff>673100</xdr:colOff>
      <xdr:row>64</xdr:row>
      <xdr:rowOff>114300</xdr:rowOff>
    </xdr:to>
    <xdr:cxnSp macro="">
      <xdr:nvCxnSpPr>
        <xdr:cNvPr id="98" name="Gerade Verbindung mit Pfeil 97">
          <a:extLst>
            <a:ext uri="{FF2B5EF4-FFF2-40B4-BE49-F238E27FC236}">
              <a16:creationId xmlns:a16="http://schemas.microsoft.com/office/drawing/2014/main" id="{4CAECD73-BA7D-4A77-9033-202C6D5B8F8B}"/>
            </a:ext>
          </a:extLst>
        </xdr:cNvPr>
        <xdr:cNvCxnSpPr/>
      </xdr:nvCxnSpPr>
      <xdr:spPr>
        <a:xfrm>
          <a:off x="6559550" y="6270625"/>
          <a:ext cx="571500" cy="9969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9525</xdr:colOff>
      <xdr:row>26</xdr:row>
      <xdr:rowOff>14482</xdr:rowOff>
    </xdr:from>
    <xdr:ext cx="1866900" cy="1863725"/>
    <xdr:pic>
      <xdr:nvPicPr>
        <xdr:cNvPr id="7" name="Grafik 6">
          <a:extLst>
            <a:ext uri="{FF2B5EF4-FFF2-40B4-BE49-F238E27FC236}">
              <a16:creationId xmlns:a16="http://schemas.microsoft.com/office/drawing/2014/main" id="{E912F26F-B557-439B-B44E-B38F15D2EA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50673" y="5573972"/>
          <a:ext cx="1866900" cy="1863725"/>
        </a:xfrm>
        <a:prstGeom prst="rect">
          <a:avLst/>
        </a:prstGeom>
      </xdr:spPr>
    </xdr:pic>
    <xdr:clientData/>
  </xdr:oneCellAnchor>
  <xdr:twoCellAnchor>
    <xdr:from>
      <xdr:col>8</xdr:col>
      <xdr:colOff>66676</xdr:colOff>
      <xdr:row>32</xdr:row>
      <xdr:rowOff>49213</xdr:rowOff>
    </xdr:from>
    <xdr:to>
      <xdr:col>9</xdr:col>
      <xdr:colOff>158750</xdr:colOff>
      <xdr:row>32</xdr:row>
      <xdr:rowOff>49213</xdr:rowOff>
    </xdr:to>
    <xdr:cxnSp macro="">
      <xdr:nvCxnSpPr>
        <xdr:cNvPr id="8" name="Gerader Verbinder 7">
          <a:extLst>
            <a:ext uri="{FF2B5EF4-FFF2-40B4-BE49-F238E27FC236}">
              <a16:creationId xmlns:a16="http://schemas.microsoft.com/office/drawing/2014/main" id="{AF9F00DF-F57D-4DA0-B201-18380EC0EA06}"/>
            </a:ext>
          </a:extLst>
        </xdr:cNvPr>
        <xdr:cNvCxnSpPr/>
      </xdr:nvCxnSpPr>
      <xdr:spPr>
        <a:xfrm>
          <a:off x="6524626" y="6678613"/>
          <a:ext cx="854074"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393701</xdr:colOff>
      <xdr:row>28</xdr:row>
      <xdr:rowOff>147638</xdr:rowOff>
    </xdr:from>
    <xdr:to>
      <xdr:col>10</xdr:col>
      <xdr:colOff>222250</xdr:colOff>
      <xdr:row>28</xdr:row>
      <xdr:rowOff>147638</xdr:rowOff>
    </xdr:to>
    <xdr:cxnSp macro="">
      <xdr:nvCxnSpPr>
        <xdr:cNvPr id="11" name="Gerader Verbinder 10">
          <a:extLst>
            <a:ext uri="{FF2B5EF4-FFF2-40B4-BE49-F238E27FC236}">
              <a16:creationId xmlns:a16="http://schemas.microsoft.com/office/drawing/2014/main" id="{F48C3A2F-1A24-4A94-9E51-CDEBA73B598E}"/>
            </a:ext>
          </a:extLst>
        </xdr:cNvPr>
        <xdr:cNvCxnSpPr/>
      </xdr:nvCxnSpPr>
      <xdr:spPr>
        <a:xfrm>
          <a:off x="7613651" y="3081338"/>
          <a:ext cx="590549"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61914</xdr:colOff>
      <xdr:row>28</xdr:row>
      <xdr:rowOff>147638</xdr:rowOff>
    </xdr:from>
    <xdr:to>
      <xdr:col>8</xdr:col>
      <xdr:colOff>652463</xdr:colOff>
      <xdr:row>28</xdr:row>
      <xdr:rowOff>147638</xdr:rowOff>
    </xdr:to>
    <xdr:cxnSp macro="">
      <xdr:nvCxnSpPr>
        <xdr:cNvPr id="12" name="Gerader Verbinder 11">
          <a:extLst>
            <a:ext uri="{FF2B5EF4-FFF2-40B4-BE49-F238E27FC236}">
              <a16:creationId xmlns:a16="http://schemas.microsoft.com/office/drawing/2014/main" id="{4E11FD5B-0451-49A8-B269-054AA29E798D}"/>
            </a:ext>
          </a:extLst>
        </xdr:cNvPr>
        <xdr:cNvCxnSpPr/>
      </xdr:nvCxnSpPr>
      <xdr:spPr>
        <a:xfrm>
          <a:off x="6519864" y="6015038"/>
          <a:ext cx="590549"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395288</xdr:colOff>
      <xdr:row>35</xdr:row>
      <xdr:rowOff>60543</xdr:rowOff>
    </xdr:from>
    <xdr:to>
      <xdr:col>10</xdr:col>
      <xdr:colOff>223837</xdr:colOff>
      <xdr:row>35</xdr:row>
      <xdr:rowOff>60543</xdr:rowOff>
    </xdr:to>
    <xdr:cxnSp macro="">
      <xdr:nvCxnSpPr>
        <xdr:cNvPr id="18" name="Gerader Verbinder 17">
          <a:extLst>
            <a:ext uri="{FF2B5EF4-FFF2-40B4-BE49-F238E27FC236}">
              <a16:creationId xmlns:a16="http://schemas.microsoft.com/office/drawing/2014/main" id="{F124143C-6A96-47BC-BA55-7E499645AD9B}"/>
            </a:ext>
          </a:extLst>
        </xdr:cNvPr>
        <xdr:cNvCxnSpPr/>
      </xdr:nvCxnSpPr>
      <xdr:spPr>
        <a:xfrm>
          <a:off x="7697788" y="7368248"/>
          <a:ext cx="588467" cy="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366712</xdr:colOff>
      <xdr:row>35</xdr:row>
      <xdr:rowOff>71658</xdr:rowOff>
    </xdr:from>
    <xdr:to>
      <xdr:col>8</xdr:col>
      <xdr:colOff>366712</xdr:colOff>
      <xdr:row>37</xdr:row>
      <xdr:rowOff>38318</xdr:rowOff>
    </xdr:to>
    <xdr:cxnSp macro="">
      <xdr:nvCxnSpPr>
        <xdr:cNvPr id="22" name="Gerader Verbinder 21">
          <a:extLst>
            <a:ext uri="{FF2B5EF4-FFF2-40B4-BE49-F238E27FC236}">
              <a16:creationId xmlns:a16="http://schemas.microsoft.com/office/drawing/2014/main" id="{265B9B61-07EE-4E43-BB07-04950F232D57}"/>
            </a:ext>
          </a:extLst>
        </xdr:cNvPr>
        <xdr:cNvCxnSpPr/>
      </xdr:nvCxnSpPr>
      <xdr:spPr>
        <a:xfrm flipV="1">
          <a:off x="6909294" y="7379363"/>
          <a:ext cx="0" cy="351824"/>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622299</xdr:colOff>
      <xdr:row>35</xdr:row>
      <xdr:rowOff>81182</xdr:rowOff>
    </xdr:from>
    <xdr:to>
      <xdr:col>9</xdr:col>
      <xdr:colOff>622299</xdr:colOff>
      <xdr:row>37</xdr:row>
      <xdr:rowOff>31968</xdr:rowOff>
    </xdr:to>
    <xdr:cxnSp macro="">
      <xdr:nvCxnSpPr>
        <xdr:cNvPr id="23" name="Gerader Verbinder 22">
          <a:extLst>
            <a:ext uri="{FF2B5EF4-FFF2-40B4-BE49-F238E27FC236}">
              <a16:creationId xmlns:a16="http://schemas.microsoft.com/office/drawing/2014/main" id="{44A0AF73-3615-4823-90C3-6E04C86CC48F}"/>
            </a:ext>
          </a:extLst>
        </xdr:cNvPr>
        <xdr:cNvCxnSpPr/>
      </xdr:nvCxnSpPr>
      <xdr:spPr>
        <a:xfrm flipV="1">
          <a:off x="7924799" y="7388887"/>
          <a:ext cx="0" cy="3359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361951</xdr:colOff>
      <xdr:row>29</xdr:row>
      <xdr:rowOff>0</xdr:rowOff>
    </xdr:from>
    <xdr:to>
      <xdr:col>8</xdr:col>
      <xdr:colOff>238126</xdr:colOff>
      <xdr:row>31</xdr:row>
      <xdr:rowOff>133350</xdr:rowOff>
    </xdr:to>
    <xdr:sp macro="" textlink="">
      <xdr:nvSpPr>
        <xdr:cNvPr id="24" name="Textfeld 23">
          <a:extLst>
            <a:ext uri="{FF2B5EF4-FFF2-40B4-BE49-F238E27FC236}">
              <a16:creationId xmlns:a16="http://schemas.microsoft.com/office/drawing/2014/main" id="{2A4BC4AB-517A-4310-97A7-7D1BD845687E}"/>
            </a:ext>
          </a:extLst>
        </xdr:cNvPr>
        <xdr:cNvSpPr txBox="1"/>
      </xdr:nvSpPr>
      <xdr:spPr>
        <a:xfrm rot="16200000">
          <a:off x="6310314" y="6186487"/>
          <a:ext cx="514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A</a:t>
          </a:r>
          <a:r>
            <a:rPr lang="en-US" sz="900" b="1">
              <a:solidFill>
                <a:srgbClr val="EF7D00"/>
              </a:solidFill>
              <a:latin typeface="Arial" panose="020B0604020202020204" pitchFamily="34" charset="0"/>
              <a:cs typeface="Arial" panose="020B0604020202020204" pitchFamily="34" charset="0"/>
            </a:rPr>
            <a:t>min</a:t>
          </a:r>
          <a:endParaRPr lang="en-US" sz="1200" b="1">
            <a:solidFill>
              <a:srgbClr val="EF7D00"/>
            </a:solidFill>
            <a:latin typeface="Arial" panose="020B0604020202020204" pitchFamily="34" charset="0"/>
            <a:cs typeface="Arial" panose="020B0604020202020204" pitchFamily="34" charset="0"/>
          </a:endParaRPr>
        </a:p>
      </xdr:txBody>
    </xdr:sp>
    <xdr:clientData/>
  </xdr:twoCellAnchor>
  <xdr:twoCellAnchor>
    <xdr:from>
      <xdr:col>9</xdr:col>
      <xdr:colOff>638175</xdr:colOff>
      <xdr:row>30</xdr:row>
      <xdr:rowOff>85725</xdr:rowOff>
    </xdr:from>
    <xdr:to>
      <xdr:col>10</xdr:col>
      <xdr:colOff>133350</xdr:colOff>
      <xdr:row>33</xdr:row>
      <xdr:rowOff>28575</xdr:rowOff>
    </xdr:to>
    <xdr:sp macro="" textlink="">
      <xdr:nvSpPr>
        <xdr:cNvPr id="25" name="Textfeld 24">
          <a:extLst>
            <a:ext uri="{FF2B5EF4-FFF2-40B4-BE49-F238E27FC236}">
              <a16:creationId xmlns:a16="http://schemas.microsoft.com/office/drawing/2014/main" id="{F287F2A9-C6B0-44F0-B1B6-15625C536965}"/>
            </a:ext>
          </a:extLst>
        </xdr:cNvPr>
        <xdr:cNvSpPr txBox="1"/>
      </xdr:nvSpPr>
      <xdr:spPr>
        <a:xfrm rot="16200000">
          <a:off x="7729538" y="3548062"/>
          <a:ext cx="51435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endParaRPr lang="en-US" sz="1200" b="1">
            <a:solidFill>
              <a:schemeClr val="bg1">
                <a:lumMod val="65000"/>
              </a:schemeClr>
            </a:solidFill>
            <a:latin typeface="Arial" panose="020B0604020202020204" pitchFamily="34" charset="0"/>
            <a:cs typeface="Arial" panose="020B0604020202020204" pitchFamily="34" charset="0"/>
          </a:endParaRPr>
        </a:p>
      </xdr:txBody>
    </xdr:sp>
    <xdr:clientData/>
  </xdr:twoCellAnchor>
  <xdr:twoCellAnchor>
    <xdr:from>
      <xdr:col>8</xdr:col>
      <xdr:colOff>209550</xdr:colOff>
      <xdr:row>28</xdr:row>
      <xdr:rowOff>149225</xdr:rowOff>
    </xdr:from>
    <xdr:to>
      <xdr:col>8</xdr:col>
      <xdr:colOff>209550</xdr:colOff>
      <xdr:row>32</xdr:row>
      <xdr:rowOff>47625</xdr:rowOff>
    </xdr:to>
    <xdr:cxnSp macro="">
      <xdr:nvCxnSpPr>
        <xdr:cNvPr id="26" name="Gerade Verbindung mit Pfeil 25">
          <a:extLst>
            <a:ext uri="{FF2B5EF4-FFF2-40B4-BE49-F238E27FC236}">
              <a16:creationId xmlns:a16="http://schemas.microsoft.com/office/drawing/2014/main" id="{C4FA0426-F9D7-49E1-9446-AB9CC07D850E}"/>
            </a:ext>
          </a:extLst>
        </xdr:cNvPr>
        <xdr:cNvCxnSpPr/>
      </xdr:nvCxnSpPr>
      <xdr:spPr>
        <a:xfrm>
          <a:off x="6667500" y="6016625"/>
          <a:ext cx="0" cy="6604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28</xdr:row>
      <xdr:rowOff>152400</xdr:rowOff>
    </xdr:from>
    <xdr:to>
      <xdr:col>10</xdr:col>
      <xdr:colOff>133350</xdr:colOff>
      <xdr:row>35</xdr:row>
      <xdr:rowOff>83279</xdr:rowOff>
    </xdr:to>
    <xdr:cxnSp macro="">
      <xdr:nvCxnSpPr>
        <xdr:cNvPr id="28" name="Gerade Verbindung mit Pfeil 27">
          <a:extLst>
            <a:ext uri="{FF2B5EF4-FFF2-40B4-BE49-F238E27FC236}">
              <a16:creationId xmlns:a16="http://schemas.microsoft.com/office/drawing/2014/main" id="{E9D33328-A760-49A3-9AC2-CA2286D69C49}"/>
            </a:ext>
          </a:extLst>
        </xdr:cNvPr>
        <xdr:cNvCxnSpPr/>
      </xdr:nvCxnSpPr>
      <xdr:spPr>
        <a:xfrm>
          <a:off x="8195768" y="6065187"/>
          <a:ext cx="0" cy="1325797"/>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652463</xdr:colOff>
      <xdr:row>35</xdr:row>
      <xdr:rowOff>148243</xdr:rowOff>
    </xdr:from>
    <xdr:to>
      <xdr:col>9</xdr:col>
      <xdr:colOff>404813</xdr:colOff>
      <xdr:row>37</xdr:row>
      <xdr:rowOff>24418</xdr:rowOff>
    </xdr:to>
    <xdr:sp macro="" textlink="">
      <xdr:nvSpPr>
        <xdr:cNvPr id="30" name="Textfeld 29">
          <a:extLst>
            <a:ext uri="{FF2B5EF4-FFF2-40B4-BE49-F238E27FC236}">
              <a16:creationId xmlns:a16="http://schemas.microsoft.com/office/drawing/2014/main" id="{9A8CB9EA-B2B5-4DB5-9B6A-6721B68DD950}"/>
            </a:ext>
          </a:extLst>
        </xdr:cNvPr>
        <xdr:cNvSpPr txBox="1"/>
      </xdr:nvSpPr>
      <xdr:spPr>
        <a:xfrm>
          <a:off x="7195045" y="7455948"/>
          <a:ext cx="512268" cy="261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D</a:t>
          </a:r>
          <a:r>
            <a:rPr lang="en-US" sz="900" b="1">
              <a:solidFill>
                <a:srgbClr val="EF7D00"/>
              </a:solidFill>
              <a:latin typeface="Arial" panose="020B0604020202020204" pitchFamily="34" charset="0"/>
              <a:cs typeface="Arial" panose="020B0604020202020204" pitchFamily="34" charset="0"/>
            </a:rPr>
            <a:t>LF</a:t>
          </a:r>
          <a:endParaRPr lang="en-US" sz="1200" b="1">
            <a:solidFill>
              <a:srgbClr val="EF7D00"/>
            </a:solidFill>
            <a:latin typeface="Arial" panose="020B0604020202020204" pitchFamily="34" charset="0"/>
            <a:cs typeface="Arial" panose="020B0604020202020204" pitchFamily="34" charset="0"/>
          </a:endParaRPr>
        </a:p>
      </xdr:txBody>
    </xdr:sp>
    <xdr:clientData/>
  </xdr:twoCellAnchor>
  <xdr:twoCellAnchor>
    <xdr:from>
      <xdr:col>8</xdr:col>
      <xdr:colOff>368300</xdr:colOff>
      <xdr:row>36</xdr:row>
      <xdr:rowOff>162855</xdr:rowOff>
    </xdr:from>
    <xdr:to>
      <xdr:col>9</xdr:col>
      <xdr:colOff>615950</xdr:colOff>
      <xdr:row>36</xdr:row>
      <xdr:rowOff>162855</xdr:rowOff>
    </xdr:to>
    <xdr:cxnSp macro="">
      <xdr:nvCxnSpPr>
        <xdr:cNvPr id="31" name="Gerade Verbindung mit Pfeil 30">
          <a:extLst>
            <a:ext uri="{FF2B5EF4-FFF2-40B4-BE49-F238E27FC236}">
              <a16:creationId xmlns:a16="http://schemas.microsoft.com/office/drawing/2014/main" id="{AC4E97C1-4B4E-426A-B0D7-0B6BF6F28679}"/>
            </a:ext>
          </a:extLst>
        </xdr:cNvPr>
        <xdr:cNvCxnSpPr/>
      </xdr:nvCxnSpPr>
      <xdr:spPr>
        <a:xfrm>
          <a:off x="6910882" y="7663142"/>
          <a:ext cx="1007568" cy="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15875</xdr:colOff>
      <xdr:row>99</xdr:row>
      <xdr:rowOff>15876</xdr:rowOff>
    </xdr:from>
    <xdr:ext cx="1868487" cy="1865312"/>
    <xdr:pic>
      <xdr:nvPicPr>
        <xdr:cNvPr id="32" name="Grafik 31">
          <a:extLst>
            <a:ext uri="{FF2B5EF4-FFF2-40B4-BE49-F238E27FC236}">
              <a16:creationId xmlns:a16="http://schemas.microsoft.com/office/drawing/2014/main" id="{6D57A73E-0782-4484-B24A-459E12B601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73825" y="16732251"/>
          <a:ext cx="1868487" cy="1865312"/>
        </a:xfrm>
        <a:prstGeom prst="rect">
          <a:avLst/>
        </a:prstGeom>
      </xdr:spPr>
    </xdr:pic>
    <xdr:clientData/>
  </xdr:oneCellAnchor>
  <xdr:twoCellAnchor>
    <xdr:from>
      <xdr:col>9</xdr:col>
      <xdr:colOff>441324</xdr:colOff>
      <xdr:row>108</xdr:row>
      <xdr:rowOff>174626</xdr:rowOff>
    </xdr:from>
    <xdr:to>
      <xdr:col>10</xdr:col>
      <xdr:colOff>193674</xdr:colOff>
      <xdr:row>110</xdr:row>
      <xdr:rowOff>50801</xdr:rowOff>
    </xdr:to>
    <xdr:sp macro="" textlink="">
      <xdr:nvSpPr>
        <xdr:cNvPr id="33" name="Textfeld 32">
          <a:extLst>
            <a:ext uri="{FF2B5EF4-FFF2-40B4-BE49-F238E27FC236}">
              <a16:creationId xmlns:a16="http://schemas.microsoft.com/office/drawing/2014/main" id="{026B77E7-4128-49EF-968F-9E67970FD4B5}"/>
            </a:ext>
          </a:extLst>
        </xdr:cNvPr>
        <xdr:cNvSpPr txBox="1"/>
      </xdr:nvSpPr>
      <xdr:spPr>
        <a:xfrm rot="19894722">
          <a:off x="7661274" y="18624551"/>
          <a:ext cx="5143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X</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xdr:from>
      <xdr:col>9</xdr:col>
      <xdr:colOff>355600</xdr:colOff>
      <xdr:row>108</xdr:row>
      <xdr:rowOff>127000</xdr:rowOff>
    </xdr:from>
    <xdr:to>
      <xdr:col>9</xdr:col>
      <xdr:colOff>590758</xdr:colOff>
      <xdr:row>110</xdr:row>
      <xdr:rowOff>158750</xdr:rowOff>
    </xdr:to>
    <xdr:cxnSp macro="">
      <xdr:nvCxnSpPr>
        <xdr:cNvPr id="34" name="Gerader Verbinder 33">
          <a:extLst>
            <a:ext uri="{FF2B5EF4-FFF2-40B4-BE49-F238E27FC236}">
              <a16:creationId xmlns:a16="http://schemas.microsoft.com/office/drawing/2014/main" id="{B65B840B-A932-4EC7-BB5F-63979D23DCD6}"/>
            </a:ext>
          </a:extLst>
        </xdr:cNvPr>
        <xdr:cNvCxnSpPr/>
      </xdr:nvCxnSpPr>
      <xdr:spPr>
        <a:xfrm flipH="1" flipV="1">
          <a:off x="7575550" y="18576925"/>
          <a:ext cx="235158" cy="4127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641350</xdr:colOff>
      <xdr:row>108</xdr:row>
      <xdr:rowOff>6350</xdr:rowOff>
    </xdr:from>
    <xdr:to>
      <xdr:col>10</xdr:col>
      <xdr:colOff>100037</xdr:colOff>
      <xdr:row>110</xdr:row>
      <xdr:rowOff>12700</xdr:rowOff>
    </xdr:to>
    <xdr:cxnSp macro="">
      <xdr:nvCxnSpPr>
        <xdr:cNvPr id="35" name="Gerader Verbinder 34">
          <a:extLst>
            <a:ext uri="{FF2B5EF4-FFF2-40B4-BE49-F238E27FC236}">
              <a16:creationId xmlns:a16="http://schemas.microsoft.com/office/drawing/2014/main" id="{3C6989C0-1EFF-4F0E-B607-2DCA28A9ACF7}"/>
            </a:ext>
          </a:extLst>
        </xdr:cNvPr>
        <xdr:cNvCxnSpPr/>
      </xdr:nvCxnSpPr>
      <xdr:spPr>
        <a:xfrm flipH="1" flipV="1">
          <a:off x="7861300" y="18456275"/>
          <a:ext cx="220687" cy="3873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571500</xdr:colOff>
      <xdr:row>109</xdr:row>
      <xdr:rowOff>165100</xdr:rowOff>
    </xdr:from>
    <xdr:to>
      <xdr:col>10</xdr:col>
      <xdr:colOff>83820</xdr:colOff>
      <xdr:row>110</xdr:row>
      <xdr:rowOff>127000</xdr:rowOff>
    </xdr:to>
    <xdr:cxnSp macro="">
      <xdr:nvCxnSpPr>
        <xdr:cNvPr id="36" name="Gerade Verbindung mit Pfeil 35">
          <a:extLst>
            <a:ext uri="{FF2B5EF4-FFF2-40B4-BE49-F238E27FC236}">
              <a16:creationId xmlns:a16="http://schemas.microsoft.com/office/drawing/2014/main" id="{A9D7200B-EB1E-4203-927E-EE30A18E44FB}"/>
            </a:ext>
          </a:extLst>
        </xdr:cNvPr>
        <xdr:cNvCxnSpPr/>
      </xdr:nvCxnSpPr>
      <xdr:spPr>
        <a:xfrm flipV="1">
          <a:off x="7791450" y="18805525"/>
          <a:ext cx="274320" cy="1524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106</xdr:row>
      <xdr:rowOff>50800</xdr:rowOff>
    </xdr:from>
    <xdr:to>
      <xdr:col>11</xdr:col>
      <xdr:colOff>88900</xdr:colOff>
      <xdr:row>107</xdr:row>
      <xdr:rowOff>165100</xdr:rowOff>
    </xdr:to>
    <xdr:cxnSp macro="">
      <xdr:nvCxnSpPr>
        <xdr:cNvPr id="37" name="Gerader Verbinder 36">
          <a:extLst>
            <a:ext uri="{FF2B5EF4-FFF2-40B4-BE49-F238E27FC236}">
              <a16:creationId xmlns:a16="http://schemas.microsoft.com/office/drawing/2014/main" id="{7DF5904A-2F4C-4759-A931-1EB68B5B5256}"/>
            </a:ext>
          </a:extLst>
        </xdr:cNvPr>
        <xdr:cNvCxnSpPr/>
      </xdr:nvCxnSpPr>
      <xdr:spPr>
        <a:xfrm flipH="1" flipV="1">
          <a:off x="8115300" y="18119725"/>
          <a:ext cx="307975" cy="304800"/>
        </a:xfrm>
        <a:prstGeom prst="line">
          <a:avLst/>
        </a:prstGeom>
        <a:ln>
          <a:solidFill>
            <a:srgbClr val="EF7D00"/>
          </a:solidFill>
          <a:prstDash val="sysDash"/>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647700</xdr:colOff>
      <xdr:row>108</xdr:row>
      <xdr:rowOff>12700</xdr:rowOff>
    </xdr:from>
    <xdr:to>
      <xdr:col>10</xdr:col>
      <xdr:colOff>171450</xdr:colOff>
      <xdr:row>109</xdr:row>
      <xdr:rowOff>146050</xdr:rowOff>
    </xdr:to>
    <xdr:cxnSp macro="">
      <xdr:nvCxnSpPr>
        <xdr:cNvPr id="38" name="Gerader Verbinder 37">
          <a:extLst>
            <a:ext uri="{FF2B5EF4-FFF2-40B4-BE49-F238E27FC236}">
              <a16:creationId xmlns:a16="http://schemas.microsoft.com/office/drawing/2014/main" id="{15D52C20-C9E1-4D47-955C-599FD1A51FF4}"/>
            </a:ext>
          </a:extLst>
        </xdr:cNvPr>
        <xdr:cNvCxnSpPr/>
      </xdr:nvCxnSpPr>
      <xdr:spPr>
        <a:xfrm flipH="1" flipV="1">
          <a:off x="7867650" y="18462625"/>
          <a:ext cx="285750" cy="3238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10</xdr:col>
      <xdr:colOff>146050</xdr:colOff>
      <xdr:row>107</xdr:row>
      <xdr:rowOff>139700</xdr:rowOff>
    </xdr:from>
    <xdr:to>
      <xdr:col>11</xdr:col>
      <xdr:colOff>31750</xdr:colOff>
      <xdr:row>109</xdr:row>
      <xdr:rowOff>101600</xdr:rowOff>
    </xdr:to>
    <xdr:cxnSp macro="">
      <xdr:nvCxnSpPr>
        <xdr:cNvPr id="48" name="Gerade Verbindung mit Pfeil 47">
          <a:extLst>
            <a:ext uri="{FF2B5EF4-FFF2-40B4-BE49-F238E27FC236}">
              <a16:creationId xmlns:a16="http://schemas.microsoft.com/office/drawing/2014/main" id="{331888C7-8D97-43AA-9593-EAF9EDFFA37C}"/>
            </a:ext>
          </a:extLst>
        </xdr:cNvPr>
        <xdr:cNvCxnSpPr/>
      </xdr:nvCxnSpPr>
      <xdr:spPr>
        <a:xfrm flipV="1">
          <a:off x="8128000" y="18399125"/>
          <a:ext cx="238125" cy="34290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90486</xdr:colOff>
      <xdr:row>106</xdr:row>
      <xdr:rowOff>109537</xdr:rowOff>
    </xdr:from>
    <xdr:to>
      <xdr:col>10</xdr:col>
      <xdr:colOff>344486</xdr:colOff>
      <xdr:row>109</xdr:row>
      <xdr:rowOff>52387</xdr:rowOff>
    </xdr:to>
    <xdr:sp macro="" textlink="">
      <xdr:nvSpPr>
        <xdr:cNvPr id="54" name="Textfeld 53">
          <a:extLst>
            <a:ext uri="{FF2B5EF4-FFF2-40B4-BE49-F238E27FC236}">
              <a16:creationId xmlns:a16="http://schemas.microsoft.com/office/drawing/2014/main" id="{D4A7019F-8018-48A2-8113-5926F70290E3}"/>
            </a:ext>
          </a:extLst>
        </xdr:cNvPr>
        <xdr:cNvSpPr txBox="1"/>
      </xdr:nvSpPr>
      <xdr:spPr>
        <a:xfrm rot="18236182">
          <a:off x="7942261" y="18308637"/>
          <a:ext cx="514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EF7D00"/>
              </a:solidFill>
              <a:latin typeface="Arial" panose="020B0604020202020204" pitchFamily="34" charset="0"/>
              <a:cs typeface="Arial" panose="020B0604020202020204" pitchFamily="34" charset="0"/>
            </a:rPr>
            <a:t>Y</a:t>
          </a:r>
          <a:r>
            <a:rPr lang="en-US" sz="900" b="1">
              <a:solidFill>
                <a:srgbClr val="EF7D00"/>
              </a:solidFill>
              <a:latin typeface="Arial" panose="020B0604020202020204" pitchFamily="34" charset="0"/>
              <a:cs typeface="Arial" panose="020B0604020202020204" pitchFamily="34" charset="0"/>
            </a:rPr>
            <a:t>LF</a:t>
          </a:r>
        </a:p>
      </xdr:txBody>
    </xdr:sp>
    <xdr:clientData/>
  </xdr:twoCellAnchor>
  <xdr:twoCellAnchor>
    <xdr:from>
      <xdr:col>8</xdr:col>
      <xdr:colOff>349250</xdr:colOff>
      <xdr:row>99</xdr:row>
      <xdr:rowOff>149227</xdr:rowOff>
    </xdr:from>
    <xdr:to>
      <xdr:col>8</xdr:col>
      <xdr:colOff>654050</xdr:colOff>
      <xdr:row>102</xdr:row>
      <xdr:rowOff>112713</xdr:rowOff>
    </xdr:to>
    <xdr:cxnSp macro="">
      <xdr:nvCxnSpPr>
        <xdr:cNvPr id="72" name="Gerader Verbinder 71">
          <a:extLst>
            <a:ext uri="{FF2B5EF4-FFF2-40B4-BE49-F238E27FC236}">
              <a16:creationId xmlns:a16="http://schemas.microsoft.com/office/drawing/2014/main" id="{CB62B37D-F97C-4439-8F1A-4F5D49CE8D81}"/>
            </a:ext>
          </a:extLst>
        </xdr:cNvPr>
        <xdr:cNvCxnSpPr/>
      </xdr:nvCxnSpPr>
      <xdr:spPr>
        <a:xfrm flipH="1" flipV="1">
          <a:off x="6807200" y="16865602"/>
          <a:ext cx="304800" cy="55403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628650</xdr:colOff>
      <xdr:row>99</xdr:row>
      <xdr:rowOff>57150</xdr:rowOff>
    </xdr:from>
    <xdr:to>
      <xdr:col>9</xdr:col>
      <xdr:colOff>127000</xdr:colOff>
      <xdr:row>101</xdr:row>
      <xdr:rowOff>122236</xdr:rowOff>
    </xdr:to>
    <xdr:cxnSp macro="">
      <xdr:nvCxnSpPr>
        <xdr:cNvPr id="78" name="Gerader Verbinder 77">
          <a:extLst>
            <a:ext uri="{FF2B5EF4-FFF2-40B4-BE49-F238E27FC236}">
              <a16:creationId xmlns:a16="http://schemas.microsoft.com/office/drawing/2014/main" id="{9AF27C93-EF58-4039-BDA6-6696D6AD2E39}"/>
            </a:ext>
          </a:extLst>
        </xdr:cNvPr>
        <xdr:cNvCxnSpPr/>
      </xdr:nvCxnSpPr>
      <xdr:spPr>
        <a:xfrm flipH="1" flipV="1">
          <a:off x="7086600" y="16773525"/>
          <a:ext cx="260350" cy="446086"/>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381000</xdr:colOff>
      <xdr:row>99</xdr:row>
      <xdr:rowOff>120651</xdr:rowOff>
    </xdr:from>
    <xdr:to>
      <xdr:col>8</xdr:col>
      <xdr:colOff>654050</xdr:colOff>
      <xdr:row>100</xdr:row>
      <xdr:rowOff>12700</xdr:rowOff>
    </xdr:to>
    <xdr:cxnSp macro="">
      <xdr:nvCxnSpPr>
        <xdr:cNvPr id="79" name="Gerade Verbindung mit Pfeil 78">
          <a:extLst>
            <a:ext uri="{FF2B5EF4-FFF2-40B4-BE49-F238E27FC236}">
              <a16:creationId xmlns:a16="http://schemas.microsoft.com/office/drawing/2014/main" id="{847AC84C-4FAA-461A-BEAA-C52F0B1EDE7E}"/>
            </a:ext>
          </a:extLst>
        </xdr:cNvPr>
        <xdr:cNvCxnSpPr/>
      </xdr:nvCxnSpPr>
      <xdr:spPr>
        <a:xfrm flipV="1">
          <a:off x="6838950" y="16837026"/>
          <a:ext cx="273050" cy="82549"/>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195473</xdr:colOff>
      <xdr:row>98</xdr:row>
      <xdr:rowOff>81103</xdr:rowOff>
    </xdr:from>
    <xdr:to>
      <xdr:col>9</xdr:col>
      <xdr:colOff>7111</xdr:colOff>
      <xdr:row>99</xdr:row>
      <xdr:rowOff>147778</xdr:rowOff>
    </xdr:to>
    <xdr:sp macro="" textlink="">
      <xdr:nvSpPr>
        <xdr:cNvPr id="80" name="Textfeld 79">
          <a:extLst>
            <a:ext uri="{FF2B5EF4-FFF2-40B4-BE49-F238E27FC236}">
              <a16:creationId xmlns:a16="http://schemas.microsoft.com/office/drawing/2014/main" id="{42AA66EE-1545-4BD7-A2FF-CF26F14867B6}"/>
            </a:ext>
          </a:extLst>
        </xdr:cNvPr>
        <xdr:cNvSpPr txBox="1"/>
      </xdr:nvSpPr>
      <xdr:spPr>
        <a:xfrm rot="20474513">
          <a:off x="6738055" y="19646390"/>
          <a:ext cx="571556" cy="259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LED</a:t>
          </a:r>
        </a:p>
      </xdr:txBody>
    </xdr:sp>
    <xdr:clientData/>
  </xdr:twoCellAnchor>
  <xdr:twoCellAnchor>
    <xdr:from>
      <xdr:col>8</xdr:col>
      <xdr:colOff>285750</xdr:colOff>
      <xdr:row>103</xdr:row>
      <xdr:rowOff>25400</xdr:rowOff>
    </xdr:from>
    <xdr:to>
      <xdr:col>8</xdr:col>
      <xdr:colOff>615950</xdr:colOff>
      <xdr:row>104</xdr:row>
      <xdr:rowOff>21013</xdr:rowOff>
    </xdr:to>
    <xdr:cxnSp macro="">
      <xdr:nvCxnSpPr>
        <xdr:cNvPr id="81" name="Gerader Verbinder 80">
          <a:extLst>
            <a:ext uri="{FF2B5EF4-FFF2-40B4-BE49-F238E27FC236}">
              <a16:creationId xmlns:a16="http://schemas.microsoft.com/office/drawing/2014/main" id="{3BC7AB77-7E75-4706-BA27-AA90349D3EFB}"/>
            </a:ext>
          </a:extLst>
        </xdr:cNvPr>
        <xdr:cNvCxnSpPr/>
      </xdr:nvCxnSpPr>
      <xdr:spPr>
        <a:xfrm flipV="1">
          <a:off x="6743700" y="17522825"/>
          <a:ext cx="330200" cy="186113"/>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107230</xdr:colOff>
      <xdr:row>108</xdr:row>
      <xdr:rowOff>139700</xdr:rowOff>
    </xdr:from>
    <xdr:to>
      <xdr:col>9</xdr:col>
      <xdr:colOff>366352</xdr:colOff>
      <xdr:row>109</xdr:row>
      <xdr:rowOff>95250</xdr:rowOff>
    </xdr:to>
    <xdr:cxnSp macro="">
      <xdr:nvCxnSpPr>
        <xdr:cNvPr id="82" name="Gerader Verbinder 81">
          <a:extLst>
            <a:ext uri="{FF2B5EF4-FFF2-40B4-BE49-F238E27FC236}">
              <a16:creationId xmlns:a16="http://schemas.microsoft.com/office/drawing/2014/main" id="{9C8AD566-1CB4-4E9D-9F77-087E5E7F62E5}"/>
            </a:ext>
          </a:extLst>
        </xdr:cNvPr>
        <xdr:cNvCxnSpPr/>
      </xdr:nvCxnSpPr>
      <xdr:spPr>
        <a:xfrm flipV="1">
          <a:off x="7327180" y="18589625"/>
          <a:ext cx="259122" cy="146050"/>
        </a:xfrm>
        <a:prstGeom prst="line">
          <a:avLst/>
        </a:prstGeom>
        <a:ln>
          <a:solidFill>
            <a:srgbClr val="EF7D00"/>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611169</xdr:colOff>
      <xdr:row>105</xdr:row>
      <xdr:rowOff>64074</xdr:rowOff>
    </xdr:from>
    <xdr:to>
      <xdr:col>9</xdr:col>
      <xdr:colOff>106344</xdr:colOff>
      <xdr:row>107</xdr:row>
      <xdr:rowOff>70347</xdr:rowOff>
    </xdr:to>
    <xdr:sp macro="" textlink="">
      <xdr:nvSpPr>
        <xdr:cNvPr id="83" name="Textfeld 82">
          <a:extLst>
            <a:ext uri="{FF2B5EF4-FFF2-40B4-BE49-F238E27FC236}">
              <a16:creationId xmlns:a16="http://schemas.microsoft.com/office/drawing/2014/main" id="{8E5AF7AD-A38A-4C74-A3C7-071DA0F8814F}"/>
            </a:ext>
          </a:extLst>
        </xdr:cNvPr>
        <xdr:cNvSpPr txBox="1"/>
      </xdr:nvSpPr>
      <xdr:spPr>
        <a:xfrm rot="3600000">
          <a:off x="7004070" y="18007548"/>
          <a:ext cx="387273"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lumMod val="65000"/>
                </a:schemeClr>
              </a:solidFill>
              <a:latin typeface="Arial" panose="020B0604020202020204" pitchFamily="34" charset="0"/>
              <a:cs typeface="Arial" panose="020B0604020202020204" pitchFamily="34" charset="0"/>
            </a:rPr>
            <a:t>A</a:t>
          </a:r>
          <a:r>
            <a:rPr lang="en-US" sz="900" b="1">
              <a:solidFill>
                <a:schemeClr val="bg1">
                  <a:lumMod val="65000"/>
                </a:schemeClr>
              </a:solidFill>
              <a:latin typeface="Arial" panose="020B0604020202020204" pitchFamily="34" charset="0"/>
              <a:cs typeface="Arial" panose="020B0604020202020204" pitchFamily="34" charset="0"/>
            </a:rPr>
            <a:t>A</a:t>
          </a:r>
        </a:p>
      </xdr:txBody>
    </xdr:sp>
    <xdr:clientData/>
  </xdr:twoCellAnchor>
  <xdr:twoCellAnchor>
    <xdr:from>
      <xdr:col>8</xdr:col>
      <xdr:colOff>330200</xdr:colOff>
      <xdr:row>103</xdr:row>
      <xdr:rowOff>184150</xdr:rowOff>
    </xdr:from>
    <xdr:to>
      <xdr:col>9</xdr:col>
      <xdr:colOff>161541</xdr:colOff>
      <xdr:row>109</xdr:row>
      <xdr:rowOff>76200</xdr:rowOff>
    </xdr:to>
    <xdr:cxnSp macro="">
      <xdr:nvCxnSpPr>
        <xdr:cNvPr id="84" name="Gerade Verbindung mit Pfeil 83">
          <a:extLst>
            <a:ext uri="{FF2B5EF4-FFF2-40B4-BE49-F238E27FC236}">
              <a16:creationId xmlns:a16="http://schemas.microsoft.com/office/drawing/2014/main" id="{5E4A5647-DE0C-4886-A72B-1D78E2837201}"/>
            </a:ext>
          </a:extLst>
        </xdr:cNvPr>
        <xdr:cNvCxnSpPr/>
      </xdr:nvCxnSpPr>
      <xdr:spPr>
        <a:xfrm>
          <a:off x="6788150" y="17681575"/>
          <a:ext cx="593341" cy="1035050"/>
        </a:xfrm>
        <a:prstGeom prst="straightConnector1">
          <a:avLst/>
        </a:prstGeom>
        <a:ln>
          <a:solidFill>
            <a:srgbClr val="EF7D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U133"/>
  <sheetViews>
    <sheetView showGridLines="0" tabSelected="1" zoomScale="89" zoomScaleNormal="100" workbookViewId="0">
      <selection activeCell="E15" sqref="E15"/>
    </sheetView>
  </sheetViews>
  <sheetFormatPr baseColWidth="10" defaultColWidth="11.42578125" defaultRowHeight="15" x14ac:dyDescent="0.25"/>
  <cols>
    <col min="1" max="1" width="11.42578125" style="6"/>
    <col min="2" max="2" width="5.7109375" style="41" customWidth="1"/>
    <col min="3" max="3" width="30.28515625" style="6" customWidth="1"/>
    <col min="4" max="4" width="4.5703125" style="6" customWidth="1"/>
    <col min="5" max="5" width="10" style="7" customWidth="1"/>
    <col min="6" max="6" width="5.7109375" style="6" customWidth="1"/>
    <col min="7" max="7" width="24.7109375" style="8" bestFit="1" customWidth="1"/>
    <col min="8" max="8" width="5.7109375" style="8" customWidth="1"/>
    <col min="9" max="10" width="11.42578125" style="6"/>
    <col min="11" max="11" width="5.28515625" style="6" customWidth="1"/>
    <col min="12" max="12" width="5.7109375" style="6" customWidth="1"/>
    <col min="13" max="13" width="11.42578125" style="9"/>
    <col min="14" max="16" width="15.7109375" style="10" customWidth="1"/>
    <col min="17" max="21" width="11.42578125" style="10"/>
    <col min="22" max="16384" width="11.42578125" style="6"/>
  </cols>
  <sheetData>
    <row r="3" spans="1:21" x14ac:dyDescent="0.25">
      <c r="B3" s="57" t="s">
        <v>86</v>
      </c>
      <c r="C3" s="57"/>
    </row>
    <row r="6" spans="1:21" ht="27" customHeight="1" x14ac:dyDescent="0.25">
      <c r="B6" s="61" t="s">
        <v>0</v>
      </c>
      <c r="C6" s="61"/>
      <c r="D6" s="61"/>
      <c r="E6" s="61"/>
      <c r="F6" s="61"/>
      <c r="G6" s="61"/>
      <c r="H6" s="61"/>
      <c r="I6" s="61"/>
      <c r="J6" s="61"/>
      <c r="K6" s="61"/>
      <c r="L6" s="61"/>
      <c r="M6" s="10"/>
    </row>
    <row r="7" spans="1:21" ht="27" customHeight="1" x14ac:dyDescent="0.25">
      <c r="B7" s="60" t="s">
        <v>106</v>
      </c>
      <c r="C7" s="61"/>
      <c r="D7" s="61"/>
      <c r="E7" s="61"/>
      <c r="F7" s="61"/>
      <c r="G7" s="61"/>
      <c r="H7" s="61"/>
      <c r="I7" s="61"/>
      <c r="J7" s="61"/>
      <c r="K7" s="61"/>
      <c r="L7" s="61"/>
      <c r="M7" s="10"/>
    </row>
    <row r="8" spans="1:21" ht="27" customHeight="1" x14ac:dyDescent="0.25">
      <c r="B8" s="61"/>
      <c r="C8" s="61"/>
      <c r="D8" s="61"/>
      <c r="E8" s="61"/>
      <c r="F8" s="61"/>
      <c r="G8" s="61"/>
      <c r="H8" s="61"/>
      <c r="I8" s="61"/>
      <c r="J8" s="61"/>
      <c r="K8" s="61"/>
      <c r="L8" s="61"/>
      <c r="M8" s="10"/>
    </row>
    <row r="9" spans="1:21" x14ac:dyDescent="0.25">
      <c r="B9" s="12"/>
      <c r="C9" s="13"/>
      <c r="D9" s="13"/>
      <c r="E9" s="14"/>
      <c r="F9" s="13"/>
      <c r="G9" s="15"/>
      <c r="H9" s="15"/>
      <c r="I9" s="13"/>
      <c r="J9" s="13"/>
      <c r="K9" s="13"/>
      <c r="L9" s="13"/>
      <c r="M9" s="10"/>
      <c r="O9" s="62"/>
    </row>
    <row r="10" spans="1:21" x14ac:dyDescent="0.25">
      <c r="A10" s="16"/>
      <c r="B10" s="17"/>
      <c r="C10" s="11"/>
      <c r="D10" s="11"/>
      <c r="E10" s="18"/>
      <c r="F10" s="11"/>
      <c r="G10" s="19"/>
      <c r="H10" s="19"/>
      <c r="I10" s="11"/>
      <c r="J10" s="11"/>
      <c r="K10" s="11"/>
      <c r="L10" s="20"/>
      <c r="M10" s="10"/>
      <c r="N10" s="62" t="s">
        <v>92</v>
      </c>
      <c r="O10" s="62" t="s">
        <v>95</v>
      </c>
      <c r="P10" s="62" t="s">
        <v>59</v>
      </c>
      <c r="Q10" s="10">
        <v>10</v>
      </c>
      <c r="R10" s="63" t="s">
        <v>12</v>
      </c>
      <c r="U10" s="63"/>
    </row>
    <row r="11" spans="1:21" x14ac:dyDescent="0.25">
      <c r="A11" s="16"/>
      <c r="C11" s="49" t="s">
        <v>96</v>
      </c>
      <c r="D11" s="49"/>
      <c r="E11" s="49"/>
      <c r="F11" s="49"/>
      <c r="G11" s="19"/>
      <c r="H11" s="19"/>
      <c r="I11" s="11"/>
      <c r="J11" s="11"/>
      <c r="K11" s="11"/>
      <c r="L11" s="16"/>
      <c r="M11" s="10"/>
      <c r="N11" s="62" t="s">
        <v>93</v>
      </c>
      <c r="O11" s="62" t="s">
        <v>94</v>
      </c>
      <c r="P11" s="62" t="s">
        <v>65</v>
      </c>
      <c r="Q11" s="10">
        <v>31</v>
      </c>
      <c r="R11" s="63" t="s">
        <v>14</v>
      </c>
      <c r="U11" s="63"/>
    </row>
    <row r="12" spans="1:21" x14ac:dyDescent="0.25">
      <c r="A12" s="16"/>
      <c r="B12" s="17"/>
      <c r="C12" s="11"/>
      <c r="D12" s="11"/>
      <c r="E12" s="18"/>
      <c r="F12" s="10"/>
      <c r="G12" s="19"/>
      <c r="H12" s="19"/>
      <c r="I12" s="11"/>
      <c r="J12" s="11"/>
      <c r="K12" s="11"/>
      <c r="L12" s="16"/>
      <c r="M12" s="10"/>
      <c r="P12" s="62" t="s">
        <v>67</v>
      </c>
      <c r="Q12" s="10">
        <v>49</v>
      </c>
      <c r="R12" s="63" t="s">
        <v>15</v>
      </c>
      <c r="U12" s="63"/>
    </row>
    <row r="13" spans="1:21" x14ac:dyDescent="0.25">
      <c r="A13" s="16"/>
      <c r="B13" s="21"/>
      <c r="C13" s="11"/>
      <c r="D13" s="22"/>
      <c r="E13" s="23"/>
      <c r="F13" s="10"/>
      <c r="G13" s="11"/>
      <c r="H13" s="19"/>
      <c r="I13" s="11"/>
      <c r="J13" s="11"/>
      <c r="K13" s="11"/>
      <c r="L13" s="16"/>
      <c r="M13" s="10"/>
      <c r="P13" s="62" t="s">
        <v>61</v>
      </c>
      <c r="Q13" s="10">
        <v>14</v>
      </c>
      <c r="R13" s="63" t="s">
        <v>12</v>
      </c>
      <c r="U13" s="63"/>
    </row>
    <row r="14" spans="1:21" ht="16.5" customHeight="1" x14ac:dyDescent="0.25">
      <c r="A14" s="16"/>
      <c r="B14" s="24"/>
      <c r="C14" s="25" t="s">
        <v>91</v>
      </c>
      <c r="D14" s="29"/>
      <c r="E14" s="5" t="s">
        <v>92</v>
      </c>
      <c r="F14" s="26">
        <f>VLOOKUP(E16,P10:Q18,2,FALSE)</f>
        <v>16</v>
      </c>
      <c r="G14" s="27" t="s">
        <v>1</v>
      </c>
      <c r="H14" s="19"/>
      <c r="I14" s="11"/>
      <c r="J14" s="11"/>
      <c r="K14" s="11"/>
      <c r="L14" s="16"/>
      <c r="M14" s="10"/>
      <c r="P14" s="62" t="s">
        <v>64</v>
      </c>
      <c r="Q14" s="10">
        <v>28</v>
      </c>
      <c r="R14" s="63" t="s">
        <v>14</v>
      </c>
      <c r="U14" s="63"/>
    </row>
    <row r="15" spans="1:21" x14ac:dyDescent="0.25">
      <c r="A15" s="16"/>
      <c r="B15" s="24"/>
      <c r="C15" s="25" t="str">
        <f>IF(E14=N10,"","Bitte Lichtfarbe wählen")</f>
        <v/>
      </c>
      <c r="D15" s="29"/>
      <c r="E15" s="5"/>
      <c r="F15" s="26"/>
      <c r="G15" s="30">
        <f>TAN(RADIANS(90-$F$14/2))*95/2</f>
        <v>337.98006181324985</v>
      </c>
      <c r="H15" s="19"/>
      <c r="I15" s="11"/>
      <c r="J15" s="11"/>
      <c r="K15" s="11"/>
      <c r="L15" s="16"/>
      <c r="M15" s="10"/>
      <c r="P15" s="62" t="s">
        <v>66</v>
      </c>
      <c r="Q15" s="10">
        <v>36</v>
      </c>
      <c r="R15" s="63" t="s">
        <v>15</v>
      </c>
      <c r="U15" s="63"/>
    </row>
    <row r="16" spans="1:21" ht="15" customHeight="1" x14ac:dyDescent="0.25">
      <c r="A16" s="16"/>
      <c r="B16" s="24"/>
      <c r="C16" s="25" t="s">
        <v>9</v>
      </c>
      <c r="D16" s="1" t="str">
        <f>VLOOKUP(E16,P10:R21,3,FALSE)</f>
        <v>●</v>
      </c>
      <c r="E16" s="5" t="s">
        <v>55</v>
      </c>
      <c r="F16" s="26"/>
      <c r="G16" s="33"/>
      <c r="H16" s="19"/>
      <c r="I16" s="11"/>
      <c r="J16" s="11"/>
      <c r="K16" s="11"/>
      <c r="L16" s="16"/>
      <c r="M16" s="10"/>
      <c r="P16" s="62" t="s">
        <v>55</v>
      </c>
      <c r="Q16" s="10">
        <v>16</v>
      </c>
      <c r="R16" s="63" t="s">
        <v>12</v>
      </c>
      <c r="U16" s="63"/>
    </row>
    <row r="17" spans="1:21" ht="15" customHeight="1" x14ac:dyDescent="0.25">
      <c r="A17" s="16"/>
      <c r="B17" s="24"/>
      <c r="C17" s="28" t="s">
        <v>11</v>
      </c>
      <c r="D17" s="58">
        <v>900</v>
      </c>
      <c r="E17" s="59"/>
      <c r="F17" s="34"/>
      <c r="G17" s="33"/>
      <c r="H17" s="19"/>
      <c r="I17" s="11"/>
      <c r="J17" s="11"/>
      <c r="K17" s="11"/>
      <c r="L17" s="16"/>
      <c r="M17" s="10"/>
      <c r="P17" s="62" t="s">
        <v>56</v>
      </c>
      <c r="Q17" s="10">
        <v>23</v>
      </c>
      <c r="R17" s="63" t="s">
        <v>14</v>
      </c>
      <c r="U17" s="63"/>
    </row>
    <row r="18" spans="1:21" ht="15" customHeight="1" x14ac:dyDescent="0.25">
      <c r="A18" s="16"/>
      <c r="B18" s="24"/>
      <c r="F18" s="34"/>
      <c r="G18" s="27" t="s">
        <v>3</v>
      </c>
      <c r="H18" s="19"/>
      <c r="I18" s="11"/>
      <c r="J18" s="11"/>
      <c r="K18" s="11"/>
      <c r="L18" s="16"/>
      <c r="M18" s="10"/>
      <c r="P18" s="62" t="s">
        <v>57</v>
      </c>
      <c r="Q18" s="10">
        <v>44</v>
      </c>
      <c r="R18" s="63" t="s">
        <v>15</v>
      </c>
      <c r="U18" s="63"/>
    </row>
    <row r="19" spans="1:21" x14ac:dyDescent="0.25">
      <c r="A19" s="16"/>
      <c r="B19" s="24"/>
      <c r="C19" s="34"/>
      <c r="D19" s="34"/>
      <c r="E19" s="35"/>
      <c r="F19" s="34"/>
      <c r="G19" s="30">
        <f>TAN(RADIANS($F$14/2))*($D$17*2)+95</f>
        <v>347.9735024643046</v>
      </c>
      <c r="H19" s="19"/>
      <c r="I19" s="11"/>
      <c r="J19" s="11"/>
      <c r="K19" s="11"/>
      <c r="L19" s="16"/>
      <c r="M19" s="10"/>
    </row>
    <row r="20" spans="1:21" ht="18.75" x14ac:dyDescent="0.25">
      <c r="A20" s="16"/>
      <c r="B20" s="21"/>
      <c r="C20" s="34"/>
      <c r="D20" s="44"/>
      <c r="E20" s="46"/>
      <c r="F20" s="11"/>
      <c r="G20" s="11"/>
      <c r="H20" s="19"/>
      <c r="I20" s="11"/>
      <c r="J20" s="11"/>
      <c r="K20" s="11"/>
      <c r="L20" s="16"/>
      <c r="M20" s="10"/>
      <c r="N20" s="62"/>
      <c r="P20" s="64"/>
    </row>
    <row r="21" spans="1:21" x14ac:dyDescent="0.25">
      <c r="A21" s="16"/>
      <c r="B21" s="45"/>
      <c r="C21" s="34"/>
      <c r="D21" s="34"/>
      <c r="E21" s="32"/>
      <c r="F21" s="44"/>
      <c r="G21" s="47"/>
      <c r="H21" s="19"/>
      <c r="I21" s="11"/>
      <c r="J21" s="11"/>
      <c r="K21" s="11"/>
      <c r="L21" s="16"/>
      <c r="M21" s="10"/>
      <c r="N21" s="62"/>
      <c r="P21" s="63"/>
    </row>
    <row r="22" spans="1:21" x14ac:dyDescent="0.25">
      <c r="A22" s="16"/>
      <c r="B22" s="45"/>
      <c r="C22" s="34"/>
      <c r="D22" s="34"/>
      <c r="E22" s="32"/>
      <c r="F22" s="44"/>
      <c r="G22" s="47"/>
      <c r="H22" s="19"/>
      <c r="I22" s="11"/>
      <c r="J22" s="11"/>
      <c r="K22" s="11"/>
      <c r="L22" s="16"/>
      <c r="M22" s="10"/>
    </row>
    <row r="23" spans="1:21" x14ac:dyDescent="0.25">
      <c r="A23" s="16"/>
      <c r="B23" s="45"/>
      <c r="C23" s="34"/>
      <c r="D23" s="34"/>
      <c r="E23" s="32"/>
      <c r="F23" s="44"/>
      <c r="G23" s="47"/>
      <c r="H23" s="19"/>
      <c r="I23" s="11"/>
      <c r="J23" s="11"/>
      <c r="K23" s="11"/>
      <c r="L23" s="16"/>
      <c r="M23" s="10"/>
    </row>
    <row r="24" spans="1:21" x14ac:dyDescent="0.25">
      <c r="A24" s="16"/>
      <c r="B24" s="50"/>
      <c r="C24" s="52"/>
      <c r="D24" s="52"/>
      <c r="E24" s="53"/>
      <c r="F24" s="48"/>
      <c r="G24" s="51"/>
      <c r="H24" s="38"/>
      <c r="I24" s="22"/>
      <c r="J24" s="22"/>
      <c r="K24" s="22"/>
      <c r="L24" s="39"/>
      <c r="M24" s="10"/>
    </row>
    <row r="25" spans="1:21" x14ac:dyDescent="0.25">
      <c r="A25" s="16"/>
      <c r="B25" s="17"/>
      <c r="F25" s="11"/>
      <c r="G25" s="19"/>
      <c r="H25" s="19"/>
      <c r="I25" s="11"/>
      <c r="J25" s="11"/>
      <c r="K25" s="11"/>
      <c r="L25" s="20"/>
      <c r="M25" s="10"/>
      <c r="O25" s="62" t="s">
        <v>88</v>
      </c>
      <c r="P25" s="62" t="s">
        <v>87</v>
      </c>
    </row>
    <row r="26" spans="1:21" x14ac:dyDescent="0.25">
      <c r="A26" s="16"/>
      <c r="B26" s="54"/>
      <c r="C26" s="49" t="s">
        <v>97</v>
      </c>
      <c r="D26" s="49"/>
      <c r="E26" s="49"/>
      <c r="F26" s="49"/>
      <c r="G26" s="49"/>
      <c r="H26" s="4"/>
      <c r="I26" s="11"/>
      <c r="J26" s="11"/>
      <c r="K26" s="11"/>
      <c r="L26" s="16"/>
      <c r="M26" s="10"/>
      <c r="N26" s="62" t="s">
        <v>70</v>
      </c>
      <c r="O26" s="10">
        <v>78</v>
      </c>
      <c r="P26" s="10">
        <v>65</v>
      </c>
    </row>
    <row r="27" spans="1:21" x14ac:dyDescent="0.25">
      <c r="A27" s="16"/>
      <c r="B27" s="17"/>
      <c r="C27" s="11"/>
      <c r="D27" s="11"/>
      <c r="E27" s="18"/>
      <c r="F27" s="10"/>
      <c r="G27" s="19"/>
      <c r="H27" s="19"/>
      <c r="I27" s="11"/>
      <c r="J27" s="11"/>
      <c r="K27" s="11"/>
      <c r="L27" s="16"/>
      <c r="M27" s="10"/>
      <c r="N27" s="62" t="s">
        <v>71</v>
      </c>
      <c r="O27" s="10">
        <v>117</v>
      </c>
      <c r="P27" s="10">
        <v>95</v>
      </c>
    </row>
    <row r="28" spans="1:21" ht="15.75" customHeight="1" x14ac:dyDescent="0.25">
      <c r="A28" s="16"/>
      <c r="B28" s="21"/>
      <c r="F28" s="10"/>
      <c r="G28" s="11"/>
      <c r="H28" s="19"/>
      <c r="I28" s="11"/>
      <c r="J28" s="11"/>
      <c r="K28" s="11"/>
      <c r="L28" s="16"/>
      <c r="M28" s="10"/>
      <c r="N28" s="62" t="s">
        <v>25</v>
      </c>
      <c r="O28" s="10">
        <v>153</v>
      </c>
      <c r="P28" s="10">
        <v>129</v>
      </c>
    </row>
    <row r="29" spans="1:21" ht="15" customHeight="1" x14ac:dyDescent="0.25">
      <c r="A29" s="16"/>
      <c r="B29" s="24"/>
      <c r="C29" s="25" t="s">
        <v>91</v>
      </c>
      <c r="D29" s="29"/>
      <c r="E29" s="5" t="s">
        <v>70</v>
      </c>
      <c r="F29" s="26">
        <f>VLOOKUP(E30,N32:O39,2,FALSE)</f>
        <v>12</v>
      </c>
      <c r="G29" s="27" t="s">
        <v>1</v>
      </c>
      <c r="H29" s="19"/>
      <c r="I29" s="11"/>
      <c r="J29" s="11"/>
      <c r="K29" s="11"/>
      <c r="L29" s="16"/>
      <c r="M29" s="10"/>
      <c r="N29" s="62" t="s">
        <v>26</v>
      </c>
      <c r="O29" s="10">
        <v>216</v>
      </c>
      <c r="P29" s="10">
        <v>192</v>
      </c>
    </row>
    <row r="30" spans="1:21" ht="15" customHeight="1" x14ac:dyDescent="0.25">
      <c r="A30" s="16"/>
      <c r="B30" s="24"/>
      <c r="C30" s="25" t="s">
        <v>9</v>
      </c>
      <c r="D30" s="1" t="str">
        <f>VLOOKUP(E30,N32:P39,3,FALSE)</f>
        <v>●</v>
      </c>
      <c r="E30" s="5" t="s">
        <v>60</v>
      </c>
      <c r="F30" s="26">
        <f>VLOOKUP(E29,N26:P29,3,FALSE)</f>
        <v>65</v>
      </c>
      <c r="G30" s="30">
        <f>TAN(RADIANS(90-$F$29/2))*$F$30/2</f>
        <v>309.21684476223408</v>
      </c>
      <c r="H30" s="19"/>
      <c r="I30" s="11"/>
      <c r="J30" s="11"/>
      <c r="K30" s="11"/>
      <c r="L30" s="16"/>
      <c r="M30" s="10"/>
    </row>
    <row r="31" spans="1:21" x14ac:dyDescent="0.25">
      <c r="A31" s="16"/>
      <c r="B31" s="24"/>
      <c r="C31" s="28" t="s">
        <v>11</v>
      </c>
      <c r="D31" s="58">
        <v>900</v>
      </c>
      <c r="E31" s="59"/>
      <c r="F31" s="26"/>
      <c r="G31" s="33"/>
      <c r="H31" s="19"/>
      <c r="I31" s="11"/>
      <c r="J31" s="11"/>
      <c r="K31" s="11"/>
      <c r="L31" s="16"/>
      <c r="M31" s="10"/>
      <c r="N31" s="65" t="s">
        <v>24</v>
      </c>
      <c r="O31" s="9"/>
    </row>
    <row r="32" spans="1:21" x14ac:dyDescent="0.25">
      <c r="A32" s="16"/>
      <c r="B32" s="24"/>
      <c r="C32" s="31"/>
      <c r="D32" s="31"/>
      <c r="E32" s="32"/>
      <c r="F32" s="34"/>
      <c r="G32" s="33"/>
      <c r="H32" s="19"/>
      <c r="I32" s="11"/>
      <c r="J32" s="11"/>
      <c r="K32" s="11"/>
      <c r="L32" s="16"/>
      <c r="M32" s="10"/>
      <c r="N32" s="62" t="s">
        <v>55</v>
      </c>
      <c r="O32" s="10">
        <v>16</v>
      </c>
      <c r="P32" s="63" t="s">
        <v>12</v>
      </c>
      <c r="Q32" s="62"/>
      <c r="S32" s="63"/>
    </row>
    <row r="33" spans="1:19" x14ac:dyDescent="0.25">
      <c r="A33" s="16"/>
      <c r="B33" s="24"/>
      <c r="C33" s="31"/>
      <c r="D33" s="31"/>
      <c r="E33" s="32"/>
      <c r="F33" s="26"/>
      <c r="G33" s="27" t="s">
        <v>3</v>
      </c>
      <c r="H33" s="19"/>
      <c r="I33" s="11"/>
      <c r="J33" s="11"/>
      <c r="K33" s="11"/>
      <c r="L33" s="16"/>
      <c r="M33" s="10"/>
      <c r="N33" s="62" t="s">
        <v>56</v>
      </c>
      <c r="O33" s="10">
        <v>23</v>
      </c>
      <c r="P33" s="63" t="s">
        <v>14</v>
      </c>
      <c r="Q33" s="62"/>
      <c r="S33" s="63"/>
    </row>
    <row r="34" spans="1:19" x14ac:dyDescent="0.25">
      <c r="A34" s="16"/>
      <c r="B34" s="24"/>
      <c r="C34" s="31"/>
      <c r="D34" s="31"/>
      <c r="E34" s="32"/>
      <c r="F34" s="26">
        <f>VLOOKUP(E29,N26:O29,2,FALSE)</f>
        <v>78</v>
      </c>
      <c r="G34" s="30">
        <f>TAN(RADIANS($F$29/2))*($D$31*2)+$F$34</f>
        <v>267.18762347821769</v>
      </c>
      <c r="H34" s="19"/>
      <c r="I34" s="11"/>
      <c r="J34" s="11"/>
      <c r="K34" s="11"/>
      <c r="L34" s="16"/>
      <c r="M34" s="10"/>
      <c r="N34" s="62" t="s">
        <v>57</v>
      </c>
      <c r="O34" s="10">
        <v>44</v>
      </c>
      <c r="P34" s="63" t="s">
        <v>15</v>
      </c>
      <c r="Q34" s="62"/>
      <c r="S34" s="63"/>
    </row>
    <row r="35" spans="1:19" ht="18.75" x14ac:dyDescent="0.25">
      <c r="A35" s="16"/>
      <c r="B35" s="21"/>
      <c r="C35" s="34"/>
      <c r="D35" s="34"/>
      <c r="E35" s="35"/>
      <c r="F35" s="11"/>
      <c r="G35" s="11"/>
      <c r="H35" s="19"/>
      <c r="I35" s="11"/>
      <c r="J35" s="11"/>
      <c r="K35" s="11"/>
      <c r="L35" s="16"/>
      <c r="M35" s="10"/>
      <c r="N35" s="62" t="s">
        <v>72</v>
      </c>
      <c r="O35" s="10">
        <v>55</v>
      </c>
      <c r="P35" s="64" t="s">
        <v>105</v>
      </c>
      <c r="Q35" s="62"/>
      <c r="S35" s="63"/>
    </row>
    <row r="36" spans="1:19" x14ac:dyDescent="0.25">
      <c r="A36" s="16"/>
      <c r="B36" s="17"/>
      <c r="C36" s="34"/>
      <c r="D36" s="11"/>
      <c r="E36" s="23"/>
      <c r="F36" s="11"/>
      <c r="G36" s="19"/>
      <c r="H36" s="19"/>
      <c r="I36" s="11"/>
      <c r="J36" s="11"/>
      <c r="K36" s="11"/>
      <c r="L36" s="16"/>
      <c r="M36" s="10"/>
      <c r="N36" s="62" t="s">
        <v>73</v>
      </c>
      <c r="O36" s="10">
        <v>70</v>
      </c>
      <c r="P36" s="63" t="s">
        <v>23</v>
      </c>
      <c r="Q36" s="62"/>
      <c r="S36" s="63"/>
    </row>
    <row r="37" spans="1:19" x14ac:dyDescent="0.25">
      <c r="A37" s="16"/>
      <c r="B37" s="17"/>
      <c r="C37" s="34"/>
      <c r="D37" s="11"/>
      <c r="E37" s="18"/>
      <c r="F37" s="11"/>
      <c r="G37" s="19"/>
      <c r="H37" s="19"/>
      <c r="I37" s="11"/>
      <c r="J37" s="11"/>
      <c r="K37" s="11"/>
      <c r="L37" s="16"/>
      <c r="M37" s="10"/>
      <c r="N37" s="62" t="s">
        <v>60</v>
      </c>
      <c r="O37" s="10">
        <v>12</v>
      </c>
      <c r="P37" s="63" t="s">
        <v>12</v>
      </c>
      <c r="Q37" s="62"/>
      <c r="S37" s="63"/>
    </row>
    <row r="38" spans="1:19" ht="18.75" x14ac:dyDescent="0.25">
      <c r="A38" s="16"/>
      <c r="B38" s="17"/>
      <c r="C38" s="34"/>
      <c r="D38" s="11"/>
      <c r="E38" s="18"/>
      <c r="F38" s="11"/>
      <c r="G38" s="19"/>
      <c r="H38" s="19"/>
      <c r="I38" s="11"/>
      <c r="J38" s="11"/>
      <c r="K38" s="11"/>
      <c r="L38" s="16"/>
      <c r="M38" s="10"/>
      <c r="N38" s="62" t="s">
        <v>65</v>
      </c>
      <c r="O38" s="10">
        <v>31</v>
      </c>
      <c r="P38" s="63" t="s">
        <v>14</v>
      </c>
      <c r="Q38" s="62"/>
      <c r="S38" s="64"/>
    </row>
    <row r="39" spans="1:19" x14ac:dyDescent="0.25">
      <c r="A39" s="16"/>
      <c r="B39" s="36"/>
      <c r="C39" s="22"/>
      <c r="D39" s="22"/>
      <c r="E39" s="37"/>
      <c r="F39" s="22"/>
      <c r="G39" s="38"/>
      <c r="H39" s="38"/>
      <c r="I39" s="22"/>
      <c r="J39" s="22"/>
      <c r="K39" s="22"/>
      <c r="L39" s="39"/>
      <c r="M39" s="10"/>
      <c r="N39" s="62" t="s">
        <v>67</v>
      </c>
      <c r="O39" s="10">
        <v>49</v>
      </c>
      <c r="P39" s="63" t="s">
        <v>15</v>
      </c>
      <c r="Q39" s="62"/>
      <c r="S39" s="63"/>
    </row>
    <row r="40" spans="1:19" x14ac:dyDescent="0.25">
      <c r="A40" s="16"/>
      <c r="B40" s="17"/>
      <c r="C40" s="11"/>
      <c r="D40" s="11"/>
      <c r="E40" s="18"/>
      <c r="F40" s="11"/>
      <c r="G40" s="19"/>
      <c r="H40" s="19"/>
      <c r="I40" s="11"/>
      <c r="J40" s="11"/>
      <c r="K40" s="11"/>
      <c r="L40" s="16"/>
      <c r="M40" s="10"/>
      <c r="N40" s="62" t="s">
        <v>59</v>
      </c>
      <c r="O40" s="10">
        <v>10</v>
      </c>
      <c r="P40" s="63" t="s">
        <v>12</v>
      </c>
    </row>
    <row r="41" spans="1:19" x14ac:dyDescent="0.25">
      <c r="A41" s="16"/>
      <c r="B41" s="54"/>
      <c r="C41" s="4" t="s">
        <v>98</v>
      </c>
      <c r="D41" s="4"/>
      <c r="E41" s="4"/>
      <c r="F41" s="4"/>
      <c r="G41" s="19"/>
      <c r="H41" s="19"/>
      <c r="I41" s="11"/>
      <c r="J41" s="11"/>
      <c r="K41" s="11"/>
      <c r="L41" s="16"/>
      <c r="M41" s="10"/>
      <c r="N41" s="62" t="s">
        <v>65</v>
      </c>
      <c r="O41" s="10">
        <v>31</v>
      </c>
      <c r="P41" s="63" t="s">
        <v>14</v>
      </c>
    </row>
    <row r="42" spans="1:19" ht="15.75" customHeight="1" x14ac:dyDescent="0.25">
      <c r="A42" s="16"/>
      <c r="B42" s="21"/>
      <c r="C42" s="11"/>
      <c r="D42" s="11"/>
      <c r="E42" s="23"/>
      <c r="F42" s="10"/>
      <c r="G42" s="11"/>
      <c r="H42" s="19"/>
      <c r="I42" s="11"/>
      <c r="J42" s="11"/>
      <c r="K42" s="11"/>
      <c r="L42" s="16"/>
      <c r="M42" s="10"/>
      <c r="N42" s="62" t="s">
        <v>67</v>
      </c>
      <c r="O42" s="10">
        <v>49</v>
      </c>
      <c r="P42" s="63" t="s">
        <v>15</v>
      </c>
    </row>
    <row r="43" spans="1:19" ht="15.75" customHeight="1" x14ac:dyDescent="0.25">
      <c r="A43" s="16"/>
      <c r="B43" s="24"/>
      <c r="H43" s="19"/>
      <c r="I43" s="11"/>
      <c r="J43" s="11"/>
      <c r="K43" s="11"/>
      <c r="L43" s="16"/>
      <c r="M43" s="10"/>
      <c r="N43" s="62" t="s">
        <v>61</v>
      </c>
      <c r="O43" s="10">
        <v>14</v>
      </c>
      <c r="P43" s="63" t="s">
        <v>12</v>
      </c>
    </row>
    <row r="44" spans="1:19" ht="15" customHeight="1" x14ac:dyDescent="0.25">
      <c r="A44" s="16"/>
      <c r="B44" s="24"/>
      <c r="C44" s="25" t="s">
        <v>90</v>
      </c>
      <c r="D44" s="29"/>
      <c r="E44" s="5" t="s">
        <v>95</v>
      </c>
      <c r="F44" s="26">
        <f>VLOOKUP(E45,N40:P45,2,FALSE)</f>
        <v>10</v>
      </c>
      <c r="G44" s="27" t="s">
        <v>4</v>
      </c>
      <c r="H44" s="19"/>
      <c r="I44" s="11"/>
      <c r="J44" s="11"/>
      <c r="K44" s="11"/>
      <c r="L44" s="16"/>
      <c r="M44" s="10"/>
      <c r="N44" s="62" t="s">
        <v>64</v>
      </c>
      <c r="O44" s="10">
        <v>28</v>
      </c>
      <c r="P44" s="63" t="s">
        <v>14</v>
      </c>
    </row>
    <row r="45" spans="1:19" ht="15" customHeight="1" x14ac:dyDescent="0.25">
      <c r="A45" s="16"/>
      <c r="B45" s="24"/>
      <c r="C45" s="25" t="s">
        <v>9</v>
      </c>
      <c r="D45" s="2" t="str">
        <f>VLOOKUP(E45,N40:P45,3,FALSE)</f>
        <v>●</v>
      </c>
      <c r="E45" s="5" t="s">
        <v>59</v>
      </c>
      <c r="F45" s="26"/>
      <c r="G45" s="30">
        <f>TAN(RADIANS($F$44/2))*($D$46*2)+50.25</f>
        <v>487.69331762962003</v>
      </c>
      <c r="H45" s="19"/>
      <c r="I45" s="11"/>
      <c r="J45" s="11"/>
      <c r="K45" s="11"/>
      <c r="L45" s="16"/>
      <c r="M45" s="10"/>
      <c r="N45" s="62" t="s">
        <v>66</v>
      </c>
      <c r="O45" s="10">
        <v>36</v>
      </c>
      <c r="P45" s="63" t="s">
        <v>15</v>
      </c>
    </row>
    <row r="46" spans="1:19" x14ac:dyDescent="0.25">
      <c r="A46" s="16"/>
      <c r="B46" s="17"/>
      <c r="C46" s="25" t="s">
        <v>21</v>
      </c>
      <c r="D46" s="58">
        <v>2500</v>
      </c>
      <c r="E46" s="59"/>
      <c r="H46" s="19"/>
      <c r="I46" s="11"/>
      <c r="J46" s="11"/>
      <c r="K46" s="11"/>
      <c r="L46" s="16"/>
      <c r="M46" s="10"/>
      <c r="N46" s="62"/>
      <c r="P46" s="63"/>
    </row>
    <row r="47" spans="1:19" x14ac:dyDescent="0.25">
      <c r="A47" s="16"/>
      <c r="B47" s="17"/>
      <c r="F47" s="11"/>
      <c r="G47" s="19"/>
      <c r="H47" s="19"/>
      <c r="I47" s="11"/>
      <c r="J47" s="11"/>
      <c r="K47" s="11"/>
      <c r="L47" s="16"/>
      <c r="M47" s="10"/>
      <c r="N47" s="62"/>
      <c r="P47" s="63"/>
    </row>
    <row r="48" spans="1:19" x14ac:dyDescent="0.25">
      <c r="A48" s="16"/>
      <c r="B48" s="17"/>
      <c r="F48" s="11"/>
      <c r="G48" s="19"/>
      <c r="H48" s="19"/>
      <c r="I48" s="11"/>
      <c r="J48" s="11"/>
      <c r="K48" s="11"/>
      <c r="L48" s="16"/>
      <c r="M48" s="10"/>
      <c r="N48" s="62"/>
      <c r="P48" s="63"/>
    </row>
    <row r="49" spans="1:16" x14ac:dyDescent="0.25">
      <c r="A49" s="16"/>
      <c r="B49" s="17"/>
      <c r="F49" s="11"/>
      <c r="G49" s="19"/>
      <c r="H49" s="19"/>
      <c r="I49" s="11"/>
      <c r="J49" s="11"/>
      <c r="K49" s="11"/>
      <c r="L49" s="16"/>
      <c r="M49" s="10"/>
      <c r="N49" s="62"/>
      <c r="P49" s="63"/>
    </row>
    <row r="50" spans="1:16" x14ac:dyDescent="0.25">
      <c r="A50" s="16"/>
      <c r="B50" s="17"/>
      <c r="C50" s="11"/>
      <c r="D50" s="11"/>
      <c r="E50" s="18"/>
      <c r="F50" s="11"/>
      <c r="G50" s="19"/>
      <c r="H50" s="19"/>
      <c r="I50" s="11"/>
      <c r="J50" s="11"/>
      <c r="K50" s="11"/>
      <c r="L50" s="16"/>
      <c r="M50" s="10"/>
      <c r="N50" s="62"/>
      <c r="P50" s="63"/>
    </row>
    <row r="51" spans="1:16" x14ac:dyDescent="0.25">
      <c r="A51" s="16"/>
      <c r="B51" s="17"/>
      <c r="C51" s="11"/>
      <c r="D51" s="11"/>
      <c r="E51" s="18"/>
      <c r="F51" s="11"/>
      <c r="G51" s="19"/>
      <c r="H51" s="19"/>
      <c r="I51" s="11"/>
      <c r="J51" s="11"/>
      <c r="K51" s="11"/>
      <c r="L51" s="16"/>
      <c r="M51" s="10"/>
      <c r="N51" s="62"/>
      <c r="P51" s="63"/>
    </row>
    <row r="52" spans="1:16" x14ac:dyDescent="0.25">
      <c r="A52" s="16"/>
      <c r="B52" s="17"/>
      <c r="C52" s="11"/>
      <c r="D52" s="11"/>
      <c r="E52" s="18"/>
      <c r="F52" s="11"/>
      <c r="G52" s="19"/>
      <c r="H52" s="19"/>
      <c r="I52" s="11"/>
      <c r="J52" s="11"/>
      <c r="K52" s="11"/>
      <c r="L52" s="16"/>
      <c r="M52" s="10"/>
    </row>
    <row r="53" spans="1:16" x14ac:dyDescent="0.25">
      <c r="A53" s="16"/>
      <c r="B53" s="36"/>
      <c r="C53" s="22"/>
      <c r="D53" s="22"/>
      <c r="E53" s="37"/>
      <c r="F53" s="22"/>
      <c r="G53" s="38"/>
      <c r="H53" s="38"/>
      <c r="I53" s="22"/>
      <c r="J53" s="22"/>
      <c r="K53" s="22"/>
      <c r="L53" s="39"/>
      <c r="M53" s="10"/>
      <c r="N53" s="62"/>
      <c r="P53" s="63"/>
    </row>
    <row r="54" spans="1:16" x14ac:dyDescent="0.25">
      <c r="A54" s="16"/>
      <c r="B54" s="17"/>
      <c r="C54" s="11"/>
      <c r="D54" s="11"/>
      <c r="E54" s="18"/>
      <c r="F54" s="11"/>
      <c r="G54" s="19"/>
      <c r="H54" s="19"/>
      <c r="I54" s="11"/>
      <c r="J54" s="11"/>
      <c r="K54" s="11"/>
      <c r="L54" s="16"/>
      <c r="M54" s="10"/>
      <c r="O54" s="62" t="s">
        <v>89</v>
      </c>
    </row>
    <row r="55" spans="1:16" x14ac:dyDescent="0.25">
      <c r="A55" s="16"/>
      <c r="C55" s="4" t="s">
        <v>99</v>
      </c>
      <c r="D55" s="4"/>
      <c r="E55" s="4"/>
      <c r="F55" s="4"/>
      <c r="G55" s="4"/>
      <c r="H55" s="19"/>
      <c r="I55" s="11"/>
      <c r="J55" s="11"/>
      <c r="K55" s="11"/>
      <c r="L55" s="16"/>
      <c r="M55" s="10"/>
      <c r="N55" s="62" t="s">
        <v>69</v>
      </c>
      <c r="O55" s="10">
        <v>30</v>
      </c>
    </row>
    <row r="56" spans="1:16" ht="15" customHeight="1" x14ac:dyDescent="0.25">
      <c r="A56" s="16"/>
      <c r="B56" s="43"/>
      <c r="F56" s="11"/>
      <c r="G56" s="11"/>
      <c r="H56" s="19"/>
      <c r="I56" s="11"/>
      <c r="J56" s="11"/>
      <c r="K56" s="11"/>
      <c r="L56" s="16"/>
      <c r="M56" s="10"/>
      <c r="N56" s="62" t="s">
        <v>29</v>
      </c>
      <c r="O56" s="10">
        <v>50</v>
      </c>
    </row>
    <row r="57" spans="1:16" ht="17.25" customHeight="1" x14ac:dyDescent="0.25">
      <c r="A57" s="16"/>
      <c r="B57" s="24"/>
      <c r="F57" s="26">
        <f>VLOOKUP(E59,N60:P62,2,FALSE)</f>
        <v>16</v>
      </c>
      <c r="H57" s="19"/>
      <c r="I57" s="11"/>
      <c r="J57" s="11"/>
      <c r="K57" s="11"/>
      <c r="L57" s="16"/>
      <c r="M57" s="10"/>
      <c r="N57" s="62" t="s">
        <v>30</v>
      </c>
      <c r="O57" s="10">
        <v>70</v>
      </c>
    </row>
    <row r="58" spans="1:16" ht="17.25" customHeight="1" x14ac:dyDescent="0.25">
      <c r="A58" s="16"/>
      <c r="B58" s="24"/>
      <c r="C58" s="25" t="s">
        <v>27</v>
      </c>
      <c r="D58" s="29"/>
      <c r="E58" s="5" t="s">
        <v>69</v>
      </c>
      <c r="F58" s="26">
        <f>VLOOKUP(E58,N55:O57,2,FALSE)</f>
        <v>30</v>
      </c>
      <c r="G58" s="27" t="s">
        <v>4</v>
      </c>
      <c r="H58" s="19"/>
      <c r="I58" s="11"/>
      <c r="J58" s="11"/>
      <c r="K58" s="11"/>
      <c r="L58" s="16"/>
      <c r="M58" s="10"/>
      <c r="N58" s="62"/>
      <c r="P58" s="63"/>
    </row>
    <row r="59" spans="1:16" ht="15" customHeight="1" x14ac:dyDescent="0.25">
      <c r="A59" s="16"/>
      <c r="B59" s="24"/>
      <c r="C59" s="25" t="s">
        <v>9</v>
      </c>
      <c r="D59" s="2" t="str">
        <f>VLOOKUP(E59,N60:P62,3,FALSE)</f>
        <v>●</v>
      </c>
      <c r="E59" s="5" t="s">
        <v>55</v>
      </c>
      <c r="F59" s="34"/>
      <c r="G59" s="30">
        <f>TAN(RADIANS($F$57/2))*($D$60*2)+$F$58</f>
        <v>732.70417351195726</v>
      </c>
      <c r="H59" s="19"/>
      <c r="I59" s="11"/>
      <c r="J59" s="11"/>
      <c r="K59" s="11"/>
      <c r="L59" s="16"/>
      <c r="M59" s="10"/>
      <c r="N59" s="66" t="s">
        <v>28</v>
      </c>
      <c r="O59" s="66"/>
      <c r="P59" s="63"/>
    </row>
    <row r="60" spans="1:16" x14ac:dyDescent="0.25">
      <c r="A60" s="16"/>
      <c r="B60" s="17"/>
      <c r="C60" s="25" t="s">
        <v>22</v>
      </c>
      <c r="D60" s="58">
        <v>2500</v>
      </c>
      <c r="E60" s="59"/>
      <c r="F60" s="11"/>
      <c r="H60" s="19"/>
      <c r="I60" s="11"/>
      <c r="J60" s="11"/>
      <c r="K60" s="11"/>
      <c r="L60" s="16"/>
      <c r="M60" s="10"/>
      <c r="N60" s="62" t="s">
        <v>55</v>
      </c>
      <c r="O60" s="10">
        <v>16</v>
      </c>
      <c r="P60" s="63" t="s">
        <v>12</v>
      </c>
    </row>
    <row r="61" spans="1:16" x14ac:dyDescent="0.25">
      <c r="A61" s="16"/>
      <c r="B61" s="17"/>
      <c r="F61" s="11"/>
      <c r="G61" s="19"/>
      <c r="H61" s="19"/>
      <c r="I61" s="11"/>
      <c r="J61" s="11"/>
      <c r="K61" s="11"/>
      <c r="L61" s="16"/>
      <c r="M61" s="10"/>
      <c r="N61" s="62" t="s">
        <v>56</v>
      </c>
      <c r="O61" s="10">
        <v>23</v>
      </c>
      <c r="P61" s="63" t="s">
        <v>14</v>
      </c>
    </row>
    <row r="62" spans="1:16" x14ac:dyDescent="0.25">
      <c r="A62" s="16"/>
      <c r="B62" s="17"/>
      <c r="F62" s="11"/>
      <c r="G62" s="19"/>
      <c r="H62" s="19"/>
      <c r="I62" s="11"/>
      <c r="J62" s="11"/>
      <c r="K62" s="11"/>
      <c r="L62" s="16"/>
      <c r="M62" s="10"/>
      <c r="N62" s="62" t="s">
        <v>68</v>
      </c>
      <c r="O62" s="10">
        <v>32</v>
      </c>
      <c r="P62" s="63" t="s">
        <v>15</v>
      </c>
    </row>
    <row r="63" spans="1:16" x14ac:dyDescent="0.25">
      <c r="A63" s="16"/>
      <c r="B63" s="17"/>
      <c r="F63" s="11"/>
      <c r="G63" s="19"/>
      <c r="H63" s="19"/>
      <c r="I63" s="11"/>
      <c r="J63" s="11"/>
      <c r="K63" s="11"/>
      <c r="L63" s="16"/>
      <c r="M63" s="10"/>
      <c r="N63" s="62"/>
      <c r="P63" s="63"/>
    </row>
    <row r="64" spans="1:16" x14ac:dyDescent="0.25">
      <c r="A64" s="16"/>
      <c r="B64" s="17"/>
      <c r="C64" s="11"/>
      <c r="D64" s="11"/>
      <c r="E64" s="18"/>
      <c r="F64" s="11"/>
      <c r="G64" s="19"/>
      <c r="H64" s="19"/>
      <c r="I64" s="11"/>
      <c r="J64" s="11"/>
      <c r="K64" s="11"/>
      <c r="L64" s="16"/>
      <c r="M64" s="10"/>
      <c r="N64" s="62"/>
      <c r="P64" s="63"/>
    </row>
    <row r="65" spans="1:16" x14ac:dyDescent="0.25">
      <c r="A65" s="16"/>
      <c r="B65" s="17"/>
      <c r="C65" s="11"/>
      <c r="D65" s="11"/>
      <c r="E65" s="18"/>
      <c r="F65" s="11"/>
      <c r="G65" s="19"/>
      <c r="H65" s="19"/>
      <c r="I65" s="11"/>
      <c r="J65" s="11"/>
      <c r="K65" s="11"/>
      <c r="L65" s="16"/>
      <c r="M65" s="10"/>
      <c r="N65" s="62"/>
      <c r="P65" s="63"/>
    </row>
    <row r="66" spans="1:16" x14ac:dyDescent="0.25">
      <c r="A66" s="16"/>
      <c r="B66" s="17"/>
      <c r="C66" s="11"/>
      <c r="D66" s="11"/>
      <c r="E66" s="18"/>
      <c r="F66" s="11"/>
      <c r="G66" s="19"/>
      <c r="H66" s="19"/>
      <c r="I66" s="11"/>
      <c r="J66" s="11"/>
      <c r="K66" s="11"/>
      <c r="L66" s="16"/>
      <c r="M66" s="10"/>
      <c r="N66" s="62"/>
      <c r="P66" s="63"/>
    </row>
    <row r="67" spans="1:16" x14ac:dyDescent="0.25">
      <c r="A67" s="16"/>
      <c r="B67" s="36"/>
      <c r="C67" s="22"/>
      <c r="D67" s="22"/>
      <c r="E67" s="37"/>
      <c r="F67" s="22"/>
      <c r="G67" s="38"/>
      <c r="H67" s="38"/>
      <c r="I67" s="22"/>
      <c r="J67" s="22"/>
      <c r="K67" s="22"/>
      <c r="L67" s="39"/>
      <c r="M67" s="10"/>
      <c r="N67" s="62"/>
      <c r="P67" s="63"/>
    </row>
    <row r="68" spans="1:16" x14ac:dyDescent="0.25">
      <c r="A68" s="16"/>
      <c r="B68" s="17"/>
      <c r="C68" s="11"/>
      <c r="D68" s="11"/>
      <c r="E68" s="18"/>
      <c r="F68" s="11"/>
      <c r="G68" s="19"/>
      <c r="H68" s="19"/>
      <c r="I68" s="11"/>
      <c r="J68" s="11"/>
      <c r="K68" s="11"/>
      <c r="L68" s="16"/>
      <c r="N68" s="62" t="s">
        <v>59</v>
      </c>
      <c r="O68" s="10">
        <v>10</v>
      </c>
      <c r="P68" s="63" t="s">
        <v>12</v>
      </c>
    </row>
    <row r="69" spans="1:16" x14ac:dyDescent="0.25">
      <c r="A69" s="16"/>
      <c r="C69" s="4" t="s">
        <v>100</v>
      </c>
      <c r="D69" s="4"/>
      <c r="E69" s="4"/>
      <c r="F69" s="11"/>
      <c r="G69" s="19"/>
      <c r="H69" s="19"/>
      <c r="I69" s="11"/>
      <c r="J69" s="11"/>
      <c r="K69" s="11"/>
      <c r="L69" s="16"/>
      <c r="N69" s="62" t="s">
        <v>60</v>
      </c>
      <c r="O69" s="10">
        <v>12</v>
      </c>
      <c r="P69" s="63" t="s">
        <v>16</v>
      </c>
    </row>
    <row r="70" spans="1:16" x14ac:dyDescent="0.25">
      <c r="A70" s="16"/>
      <c r="B70" s="17"/>
      <c r="C70" s="11"/>
      <c r="D70" s="11"/>
      <c r="E70" s="18"/>
      <c r="F70" s="11"/>
      <c r="G70" s="19"/>
      <c r="H70" s="19"/>
      <c r="I70" s="11"/>
      <c r="J70" s="11"/>
      <c r="K70" s="11"/>
      <c r="L70" s="16"/>
      <c r="N70" s="62" t="s">
        <v>63</v>
      </c>
      <c r="O70" s="10">
        <v>26</v>
      </c>
      <c r="P70" s="63" t="s">
        <v>17</v>
      </c>
    </row>
    <row r="71" spans="1:16" x14ac:dyDescent="0.25">
      <c r="A71" s="16"/>
      <c r="B71" s="21"/>
      <c r="F71" s="10"/>
      <c r="G71" s="11"/>
      <c r="H71" s="19"/>
      <c r="I71" s="11"/>
      <c r="J71" s="11"/>
      <c r="K71" s="11"/>
      <c r="L71" s="16"/>
      <c r="N71" s="62" t="s">
        <v>65</v>
      </c>
      <c r="O71" s="10">
        <v>31</v>
      </c>
      <c r="P71" s="63" t="s">
        <v>14</v>
      </c>
    </row>
    <row r="72" spans="1:16" ht="15" customHeight="1" x14ac:dyDescent="0.25">
      <c r="A72" s="16"/>
      <c r="B72" s="24"/>
      <c r="C72" s="25" t="s">
        <v>90</v>
      </c>
      <c r="D72" s="29"/>
      <c r="E72" s="5" t="s">
        <v>95</v>
      </c>
      <c r="F72" s="26">
        <f>VLOOKUP(E73,N68:P77,2,FALSE)</f>
        <v>10</v>
      </c>
      <c r="G72" s="27" t="s">
        <v>3</v>
      </c>
      <c r="H72" s="19"/>
      <c r="I72" s="11"/>
      <c r="J72" s="11"/>
      <c r="K72" s="11"/>
      <c r="L72" s="16"/>
      <c r="N72" s="62" t="s">
        <v>67</v>
      </c>
      <c r="O72" s="10">
        <v>49</v>
      </c>
      <c r="P72" s="63" t="s">
        <v>15</v>
      </c>
    </row>
    <row r="73" spans="1:16" ht="15" customHeight="1" x14ac:dyDescent="0.25">
      <c r="A73" s="16"/>
      <c r="B73" s="24"/>
      <c r="C73" s="25" t="s">
        <v>9</v>
      </c>
      <c r="D73" s="1" t="str">
        <f>VLOOKUP(E73,N68:P77,3,FALSE)</f>
        <v>●</v>
      </c>
      <c r="E73" s="5" t="s">
        <v>59</v>
      </c>
      <c r="F73" s="26"/>
      <c r="G73" s="30">
        <f>TAN(RADIANS(F72/2))*D74*2</f>
        <v>174.97732705184802</v>
      </c>
      <c r="H73" s="19"/>
      <c r="I73" s="11"/>
      <c r="J73" s="11"/>
      <c r="K73" s="11"/>
      <c r="L73" s="16"/>
      <c r="N73" s="62" t="s">
        <v>61</v>
      </c>
      <c r="O73" s="10">
        <v>14</v>
      </c>
      <c r="P73" s="63" t="s">
        <v>12</v>
      </c>
    </row>
    <row r="74" spans="1:16" x14ac:dyDescent="0.25">
      <c r="A74" s="16"/>
      <c r="B74" s="24"/>
      <c r="C74" s="28" t="s">
        <v>22</v>
      </c>
      <c r="D74" s="58">
        <v>1000</v>
      </c>
      <c r="E74" s="59"/>
      <c r="F74" s="34"/>
      <c r="G74" s="33"/>
      <c r="H74" s="19"/>
      <c r="I74" s="11"/>
      <c r="J74" s="11"/>
      <c r="K74" s="11"/>
      <c r="L74" s="16"/>
      <c r="N74" s="62" t="s">
        <v>62</v>
      </c>
      <c r="O74" s="10">
        <v>17</v>
      </c>
      <c r="P74" s="63" t="s">
        <v>16</v>
      </c>
    </row>
    <row r="75" spans="1:16" x14ac:dyDescent="0.25">
      <c r="A75" s="16"/>
      <c r="B75" s="24"/>
      <c r="C75" s="11"/>
      <c r="D75" s="11"/>
      <c r="E75" s="11"/>
      <c r="F75" s="34"/>
      <c r="G75" s="33"/>
      <c r="H75" s="19"/>
      <c r="I75" s="11"/>
      <c r="J75" s="11"/>
      <c r="K75" s="11"/>
      <c r="L75" s="16"/>
      <c r="N75" s="62" t="s">
        <v>56</v>
      </c>
      <c r="O75" s="10">
        <v>23</v>
      </c>
      <c r="P75" s="63" t="s">
        <v>17</v>
      </c>
    </row>
    <row r="76" spans="1:16" x14ac:dyDescent="0.25">
      <c r="A76" s="16"/>
      <c r="B76" s="24"/>
      <c r="F76" s="34"/>
      <c r="G76" s="40"/>
      <c r="H76" s="19"/>
      <c r="I76" s="11"/>
      <c r="J76" s="11"/>
      <c r="K76" s="11"/>
      <c r="L76" s="16"/>
      <c r="N76" s="62" t="s">
        <v>64</v>
      </c>
      <c r="O76" s="10">
        <v>28</v>
      </c>
      <c r="P76" s="63" t="s">
        <v>14</v>
      </c>
    </row>
    <row r="77" spans="1:16" ht="15" customHeight="1" x14ac:dyDescent="0.25">
      <c r="A77" s="16"/>
      <c r="B77" s="17"/>
      <c r="F77" s="11"/>
      <c r="G77" s="19"/>
      <c r="H77" s="19"/>
      <c r="I77" s="11"/>
      <c r="J77" s="11"/>
      <c r="K77" s="11"/>
      <c r="L77" s="16"/>
      <c r="N77" s="62" t="s">
        <v>66</v>
      </c>
      <c r="O77" s="10">
        <v>36</v>
      </c>
      <c r="P77" s="63" t="s">
        <v>15</v>
      </c>
    </row>
    <row r="78" spans="1:16" x14ac:dyDescent="0.25">
      <c r="A78" s="16"/>
      <c r="B78" s="17"/>
      <c r="F78" s="11"/>
      <c r="G78" s="19"/>
      <c r="H78" s="19"/>
      <c r="I78" s="11"/>
      <c r="J78" s="11"/>
      <c r="K78" s="11"/>
      <c r="L78" s="16"/>
      <c r="N78" s="62"/>
      <c r="P78" s="63"/>
    </row>
    <row r="79" spans="1:16" x14ac:dyDescent="0.25">
      <c r="A79" s="16"/>
      <c r="B79" s="17"/>
      <c r="C79" s="11"/>
      <c r="D79" s="11"/>
      <c r="E79" s="18"/>
      <c r="F79" s="11"/>
      <c r="G79" s="19"/>
      <c r="H79" s="19"/>
      <c r="I79" s="11"/>
      <c r="J79" s="11"/>
      <c r="K79" s="11"/>
      <c r="L79" s="16"/>
      <c r="N79" s="62"/>
      <c r="P79" s="63"/>
    </row>
    <row r="80" spans="1:16" x14ac:dyDescent="0.25">
      <c r="A80" s="16"/>
      <c r="B80" s="17"/>
      <c r="C80" s="11"/>
      <c r="D80" s="11"/>
      <c r="E80" s="18"/>
      <c r="F80" s="11"/>
      <c r="G80" s="19"/>
      <c r="H80" s="19"/>
      <c r="I80" s="11"/>
      <c r="J80" s="11"/>
      <c r="K80" s="11"/>
      <c r="L80" s="16"/>
      <c r="N80" s="62"/>
      <c r="P80" s="63"/>
    </row>
    <row r="81" spans="1:17" x14ac:dyDescent="0.25">
      <c r="A81" s="16"/>
      <c r="B81" s="17"/>
      <c r="C81" s="11"/>
      <c r="D81" s="11"/>
      <c r="E81" s="18"/>
      <c r="F81" s="11"/>
      <c r="G81" s="19"/>
      <c r="H81" s="19"/>
      <c r="I81" s="11"/>
      <c r="J81" s="11"/>
      <c r="K81" s="11"/>
      <c r="L81" s="16"/>
      <c r="N81" s="62"/>
      <c r="P81" s="63"/>
    </row>
    <row r="82" spans="1:17" x14ac:dyDescent="0.25">
      <c r="A82" s="16"/>
      <c r="B82" s="36"/>
      <c r="C82" s="22"/>
      <c r="D82" s="22"/>
      <c r="E82" s="37"/>
      <c r="F82" s="22"/>
      <c r="G82" s="38"/>
      <c r="H82" s="38"/>
      <c r="I82" s="22"/>
      <c r="J82" s="22"/>
      <c r="K82" s="22"/>
      <c r="L82" s="39"/>
      <c r="N82" s="62"/>
      <c r="P82" s="63"/>
    </row>
    <row r="83" spans="1:17" x14ac:dyDescent="0.25">
      <c r="A83" s="16"/>
      <c r="B83" s="17"/>
      <c r="C83" s="11"/>
      <c r="D83" s="11"/>
      <c r="E83" s="18"/>
      <c r="F83" s="11"/>
      <c r="G83" s="19"/>
      <c r="H83" s="19"/>
      <c r="I83" s="11"/>
      <c r="J83" s="11"/>
      <c r="K83" s="11"/>
      <c r="L83" s="16"/>
      <c r="M83" s="10"/>
      <c r="N83" s="65" t="s">
        <v>28</v>
      </c>
      <c r="O83" s="65"/>
    </row>
    <row r="84" spans="1:17" x14ac:dyDescent="0.25">
      <c r="A84" s="16"/>
      <c r="C84" s="4" t="s">
        <v>101</v>
      </c>
      <c r="D84" s="4"/>
      <c r="E84" s="4"/>
      <c r="F84" s="11"/>
      <c r="G84" s="19"/>
      <c r="H84" s="19"/>
      <c r="I84" s="11"/>
      <c r="J84" s="11"/>
      <c r="K84" s="11"/>
      <c r="L84" s="16"/>
      <c r="M84" s="10"/>
      <c r="N84" s="62" t="s">
        <v>55</v>
      </c>
      <c r="O84" s="10">
        <v>16</v>
      </c>
      <c r="P84" s="10">
        <v>16</v>
      </c>
      <c r="Q84" s="63" t="s">
        <v>12</v>
      </c>
    </row>
    <row r="85" spans="1:17" x14ac:dyDescent="0.25">
      <c r="A85" s="16"/>
      <c r="B85" s="17"/>
      <c r="C85" s="11"/>
      <c r="D85" s="11"/>
      <c r="E85" s="18"/>
      <c r="F85" s="11"/>
      <c r="G85" s="19"/>
      <c r="H85" s="19"/>
      <c r="I85" s="11"/>
      <c r="J85" s="11"/>
      <c r="K85" s="11"/>
      <c r="L85" s="16"/>
      <c r="M85" s="10"/>
      <c r="N85" s="62" t="s">
        <v>56</v>
      </c>
      <c r="O85" s="10">
        <v>23</v>
      </c>
      <c r="P85" s="10">
        <v>23</v>
      </c>
      <c r="Q85" s="63" t="s">
        <v>14</v>
      </c>
    </row>
    <row r="86" spans="1:17" x14ac:dyDescent="0.25">
      <c r="A86" s="16"/>
      <c r="B86" s="21"/>
      <c r="F86" s="10">
        <f>VLOOKUP(E88,N84:P87,2,FALSE)</f>
        <v>16</v>
      </c>
      <c r="G86" s="11"/>
      <c r="H86" s="19"/>
      <c r="I86" s="11"/>
      <c r="J86" s="11"/>
      <c r="K86" s="11"/>
      <c r="L86" s="16"/>
      <c r="M86" s="10"/>
      <c r="N86" s="62" t="s">
        <v>57</v>
      </c>
      <c r="O86" s="10">
        <v>44</v>
      </c>
      <c r="P86" s="10">
        <v>44</v>
      </c>
      <c r="Q86" s="63" t="s">
        <v>15</v>
      </c>
    </row>
    <row r="87" spans="1:17" ht="16.5" customHeight="1" x14ac:dyDescent="0.25">
      <c r="A87" s="16"/>
      <c r="B87" s="24"/>
      <c r="C87" s="25" t="s">
        <v>10</v>
      </c>
      <c r="D87" s="29"/>
      <c r="E87" s="5" t="s">
        <v>32</v>
      </c>
      <c r="F87" s="26">
        <f>VLOOKUP(E88,N84:P87,3,FALSE)</f>
        <v>16</v>
      </c>
      <c r="G87" s="27" t="s">
        <v>5</v>
      </c>
      <c r="H87" s="19"/>
      <c r="I87" s="11"/>
      <c r="J87" s="11"/>
      <c r="K87" s="11"/>
      <c r="L87" s="16"/>
      <c r="M87" s="10"/>
      <c r="N87" s="62" t="s">
        <v>58</v>
      </c>
      <c r="O87" s="10">
        <v>19</v>
      </c>
      <c r="P87" s="10">
        <v>48</v>
      </c>
      <c r="Q87" s="63" t="s">
        <v>13</v>
      </c>
    </row>
    <row r="88" spans="1:17" ht="15" customHeight="1" x14ac:dyDescent="0.25">
      <c r="A88" s="16"/>
      <c r="B88" s="24"/>
      <c r="C88" s="25" t="s">
        <v>9</v>
      </c>
      <c r="D88" s="3" t="str">
        <f>VLOOKUP(E88,N84:Q87,4,FALSE)</f>
        <v>●</v>
      </c>
      <c r="E88" s="5" t="s">
        <v>55</v>
      </c>
      <c r="F88" s="10"/>
      <c r="G88" s="30">
        <f>TAN(RADIANS(F86/2))*D89*2</f>
        <v>421.62250410717434</v>
      </c>
      <c r="H88" s="19"/>
      <c r="I88" s="11"/>
      <c r="J88" s="11"/>
      <c r="K88" s="11"/>
      <c r="L88" s="16"/>
      <c r="M88" s="10"/>
    </row>
    <row r="89" spans="1:17" x14ac:dyDescent="0.25">
      <c r="A89" s="16"/>
      <c r="B89" s="24"/>
      <c r="C89" s="25" t="s">
        <v>22</v>
      </c>
      <c r="D89" s="58">
        <v>1500</v>
      </c>
      <c r="E89" s="59"/>
      <c r="F89" s="26">
        <f>VLOOKUP(E87,N90:O96,2,FALSE)</f>
        <v>34</v>
      </c>
      <c r="G89" s="33"/>
      <c r="H89" s="19"/>
      <c r="I89" s="11"/>
      <c r="J89" s="11"/>
      <c r="K89" s="11"/>
      <c r="L89" s="16"/>
      <c r="M89" s="10"/>
      <c r="O89" s="62" t="s">
        <v>89</v>
      </c>
    </row>
    <row r="90" spans="1:17" x14ac:dyDescent="0.25">
      <c r="A90" s="16"/>
      <c r="B90" s="24"/>
      <c r="C90" s="11"/>
      <c r="D90" s="11"/>
      <c r="E90" s="18"/>
      <c r="F90" s="26"/>
      <c r="G90" s="27" t="s">
        <v>2</v>
      </c>
      <c r="H90" s="19"/>
      <c r="I90" s="11"/>
      <c r="J90" s="11"/>
      <c r="K90" s="11"/>
      <c r="L90" s="16"/>
      <c r="M90" s="10"/>
      <c r="N90" s="62" t="s">
        <v>32</v>
      </c>
      <c r="O90" s="10">
        <v>34</v>
      </c>
    </row>
    <row r="91" spans="1:17" x14ac:dyDescent="0.25">
      <c r="A91" s="16"/>
      <c r="B91" s="24"/>
      <c r="C91" s="34"/>
      <c r="D91" s="34"/>
      <c r="E91" s="35"/>
      <c r="G91" s="30">
        <f>TAN(RADIANS(F87/2))*(D89*2)+F89</f>
        <v>455.62250410717434</v>
      </c>
      <c r="H91" s="19"/>
      <c r="I91" s="11"/>
      <c r="J91" s="11"/>
      <c r="K91" s="11"/>
      <c r="L91" s="16"/>
      <c r="M91" s="10"/>
      <c r="N91" s="62" t="s">
        <v>18</v>
      </c>
      <c r="O91" s="10">
        <v>84</v>
      </c>
    </row>
    <row r="92" spans="1:17" x14ac:dyDescent="0.25">
      <c r="A92" s="16"/>
      <c r="B92" s="17"/>
      <c r="C92" s="11"/>
      <c r="D92" s="11"/>
      <c r="E92" s="18"/>
      <c r="F92" s="26"/>
      <c r="G92" s="19"/>
      <c r="H92" s="19"/>
      <c r="I92" s="11"/>
      <c r="J92" s="11"/>
      <c r="K92" s="11"/>
      <c r="L92" s="16"/>
      <c r="M92" s="10"/>
      <c r="N92" s="62" t="s">
        <v>19</v>
      </c>
      <c r="O92" s="10">
        <v>134</v>
      </c>
    </row>
    <row r="93" spans="1:17" ht="15" customHeight="1" x14ac:dyDescent="0.25">
      <c r="A93" s="16"/>
      <c r="B93" s="17"/>
      <c r="C93" s="11"/>
      <c r="D93" s="11"/>
      <c r="E93" s="18"/>
      <c r="F93" s="34"/>
      <c r="G93" s="19"/>
      <c r="H93" s="19"/>
      <c r="I93" s="11"/>
      <c r="J93" s="11"/>
      <c r="K93" s="11"/>
      <c r="L93" s="16"/>
      <c r="M93" s="10"/>
      <c r="N93" s="62" t="s">
        <v>20</v>
      </c>
      <c r="O93" s="10">
        <v>184</v>
      </c>
    </row>
    <row r="94" spans="1:17" x14ac:dyDescent="0.25">
      <c r="A94" s="16"/>
      <c r="B94" s="17"/>
      <c r="C94" s="11"/>
      <c r="D94" s="11"/>
      <c r="E94" s="18"/>
      <c r="F94" s="11"/>
      <c r="G94" s="19"/>
      <c r="H94" s="19"/>
      <c r="I94" s="11"/>
      <c r="J94" s="11"/>
      <c r="K94" s="11"/>
      <c r="L94" s="16"/>
      <c r="N94" s="62" t="s">
        <v>33</v>
      </c>
      <c r="O94" s="10">
        <v>103</v>
      </c>
    </row>
    <row r="95" spans="1:17" x14ac:dyDescent="0.25">
      <c r="A95" s="16"/>
      <c r="B95" s="17"/>
      <c r="C95" s="11"/>
      <c r="D95" s="11"/>
      <c r="E95" s="18"/>
      <c r="F95" s="11"/>
      <c r="G95" s="19"/>
      <c r="H95" s="19"/>
      <c r="I95" s="11"/>
      <c r="J95" s="11"/>
      <c r="K95" s="11"/>
      <c r="L95" s="16"/>
      <c r="N95" s="62" t="s">
        <v>34</v>
      </c>
      <c r="O95" s="10">
        <v>228</v>
      </c>
    </row>
    <row r="96" spans="1:17" x14ac:dyDescent="0.25">
      <c r="A96" s="16"/>
      <c r="B96" s="17"/>
      <c r="C96" s="11"/>
      <c r="D96" s="11"/>
      <c r="E96" s="18"/>
      <c r="F96" s="11"/>
      <c r="G96" s="19"/>
      <c r="H96" s="19"/>
      <c r="I96" s="11"/>
      <c r="J96" s="11"/>
      <c r="K96" s="11"/>
      <c r="L96" s="16"/>
      <c r="N96" s="62" t="s">
        <v>35</v>
      </c>
      <c r="O96" s="10">
        <v>478</v>
      </c>
    </row>
    <row r="97" spans="1:17" x14ac:dyDescent="0.25">
      <c r="A97" s="16"/>
      <c r="B97" s="36"/>
      <c r="C97" s="22"/>
      <c r="D97" s="22"/>
      <c r="E97" s="37"/>
      <c r="F97" s="37"/>
      <c r="G97" s="38"/>
      <c r="H97" s="38"/>
      <c r="I97" s="22"/>
      <c r="J97" s="22"/>
      <c r="K97" s="22"/>
      <c r="L97" s="39"/>
      <c r="N97" s="62"/>
    </row>
    <row r="98" spans="1:17" x14ac:dyDescent="0.25">
      <c r="A98" s="16"/>
      <c r="B98" s="17"/>
      <c r="C98" s="11"/>
      <c r="D98" s="11"/>
      <c r="E98" s="18"/>
      <c r="F98" s="11"/>
      <c r="G98" s="19"/>
      <c r="H98" s="19"/>
      <c r="I98" s="11"/>
      <c r="J98" s="11"/>
      <c r="K98" s="11"/>
      <c r="L98" s="16"/>
      <c r="M98" s="10"/>
      <c r="N98" s="65" t="s">
        <v>28</v>
      </c>
      <c r="O98" s="65"/>
    </row>
    <row r="99" spans="1:17" x14ac:dyDescent="0.25">
      <c r="A99" s="16"/>
      <c r="C99" s="4" t="s">
        <v>102</v>
      </c>
      <c r="D99" s="4"/>
      <c r="E99" s="4"/>
      <c r="F99" s="11"/>
      <c r="G99" s="19"/>
      <c r="H99" s="19"/>
      <c r="I99" s="11"/>
      <c r="J99" s="11"/>
      <c r="K99" s="11"/>
      <c r="L99" s="16"/>
      <c r="M99" s="10"/>
      <c r="N99" s="62" t="s">
        <v>74</v>
      </c>
      <c r="O99" s="10">
        <v>15</v>
      </c>
      <c r="P99" s="10">
        <v>15</v>
      </c>
      <c r="Q99" s="63" t="s">
        <v>80</v>
      </c>
    </row>
    <row r="100" spans="1:17" x14ac:dyDescent="0.25">
      <c r="A100" s="16"/>
      <c r="B100" s="17"/>
      <c r="C100" s="11"/>
      <c r="D100" s="11"/>
      <c r="E100" s="18"/>
      <c r="F100" s="11"/>
      <c r="G100" s="19"/>
      <c r="H100" s="19"/>
      <c r="I100" s="11"/>
      <c r="J100" s="11"/>
      <c r="K100" s="11"/>
      <c r="L100" s="16"/>
      <c r="M100" s="10"/>
      <c r="N100" s="62" t="s">
        <v>75</v>
      </c>
      <c r="O100" s="10">
        <v>20</v>
      </c>
      <c r="P100" s="10">
        <v>20</v>
      </c>
      <c r="Q100" s="63" t="s">
        <v>81</v>
      </c>
    </row>
    <row r="101" spans="1:17" x14ac:dyDescent="0.25">
      <c r="A101" s="16"/>
      <c r="B101" s="21"/>
      <c r="F101" s="10">
        <f>VLOOKUP(E103,N99:P104,2,FALSE)</f>
        <v>15</v>
      </c>
      <c r="G101" s="11"/>
      <c r="H101" s="19"/>
      <c r="I101" s="11"/>
      <c r="J101" s="11"/>
      <c r="K101" s="11"/>
      <c r="L101" s="16"/>
      <c r="M101" s="10"/>
      <c r="N101" s="62" t="s">
        <v>76</v>
      </c>
      <c r="O101" s="10">
        <v>25</v>
      </c>
      <c r="P101" s="10">
        <v>25</v>
      </c>
      <c r="Q101" s="63" t="s">
        <v>82</v>
      </c>
    </row>
    <row r="102" spans="1:17" ht="16.5" customHeight="1" x14ac:dyDescent="0.25">
      <c r="A102" s="16"/>
      <c r="B102" s="24"/>
      <c r="C102" s="25" t="s">
        <v>10</v>
      </c>
      <c r="D102" s="29"/>
      <c r="E102" s="5" t="s">
        <v>36</v>
      </c>
      <c r="F102" s="26">
        <f>VLOOKUP(E103,N99:P104,3,FALSE)</f>
        <v>15</v>
      </c>
      <c r="G102" s="27" t="s">
        <v>5</v>
      </c>
      <c r="H102" s="19"/>
      <c r="I102" s="11"/>
      <c r="J102" s="11"/>
      <c r="K102" s="11"/>
      <c r="L102" s="16"/>
      <c r="M102" s="10"/>
      <c r="N102" s="62" t="s">
        <v>77</v>
      </c>
      <c r="O102" s="10">
        <v>40</v>
      </c>
      <c r="P102" s="10">
        <v>40</v>
      </c>
      <c r="Q102" s="63" t="s">
        <v>83</v>
      </c>
    </row>
    <row r="103" spans="1:17" x14ac:dyDescent="0.25">
      <c r="A103" s="16"/>
      <c r="B103" s="24"/>
      <c r="C103" s="25" t="s">
        <v>9</v>
      </c>
      <c r="D103" s="42" t="str">
        <f>VLOOKUP(E103,N99:Q104,4,FALSE)</f>
        <v>A</v>
      </c>
      <c r="E103" s="5" t="s">
        <v>74</v>
      </c>
      <c r="F103" s="10"/>
      <c r="G103" s="30">
        <f>TAN(RADIANS(F101/2))*D104*2</f>
        <v>394.95749276218748</v>
      </c>
      <c r="H103" s="19"/>
      <c r="I103" s="11"/>
      <c r="J103" s="11"/>
      <c r="K103" s="11"/>
      <c r="L103" s="16"/>
      <c r="M103" s="10"/>
      <c r="N103" s="62" t="s">
        <v>78</v>
      </c>
      <c r="O103" s="10">
        <v>55</v>
      </c>
      <c r="P103" s="10">
        <v>55</v>
      </c>
      <c r="Q103" s="63" t="s">
        <v>84</v>
      </c>
    </row>
    <row r="104" spans="1:17" x14ac:dyDescent="0.25">
      <c r="A104" s="16"/>
      <c r="B104" s="24"/>
      <c r="C104" s="25" t="s">
        <v>22</v>
      </c>
      <c r="D104" s="58">
        <v>1500</v>
      </c>
      <c r="E104" s="59"/>
      <c r="F104" s="26">
        <f>VLOOKUP(E102,N107:O126,2,FALSE)</f>
        <v>90</v>
      </c>
      <c r="G104" s="33"/>
      <c r="H104" s="19"/>
      <c r="I104" s="11"/>
      <c r="J104" s="11"/>
      <c r="K104" s="11"/>
      <c r="L104" s="16"/>
      <c r="M104" s="10"/>
      <c r="N104" s="62" t="s">
        <v>79</v>
      </c>
      <c r="O104" s="10">
        <v>15</v>
      </c>
      <c r="P104" s="10">
        <v>45</v>
      </c>
      <c r="Q104" s="63" t="s">
        <v>85</v>
      </c>
    </row>
    <row r="105" spans="1:17" x14ac:dyDescent="0.25">
      <c r="A105" s="16"/>
      <c r="B105" s="24"/>
      <c r="C105" s="11"/>
      <c r="D105" s="11"/>
      <c r="E105" s="18"/>
      <c r="F105" s="26"/>
      <c r="G105" s="27" t="s">
        <v>2</v>
      </c>
      <c r="H105" s="19"/>
      <c r="I105" s="11"/>
      <c r="J105" s="11"/>
      <c r="K105" s="11"/>
      <c r="L105" s="16"/>
      <c r="M105" s="10"/>
    </row>
    <row r="106" spans="1:17" x14ac:dyDescent="0.25">
      <c r="A106" s="16"/>
      <c r="B106" s="24"/>
      <c r="C106" s="34"/>
      <c r="D106" s="34"/>
      <c r="E106" s="35"/>
      <c r="G106" s="30">
        <f>TAN(RADIANS(F102/2))*(D104*2)+F104</f>
        <v>484.95749276218748</v>
      </c>
      <c r="H106" s="19"/>
      <c r="I106" s="11"/>
      <c r="J106" s="11"/>
      <c r="K106" s="11"/>
      <c r="L106" s="16"/>
      <c r="M106" s="10"/>
      <c r="O106" s="62" t="s">
        <v>89</v>
      </c>
    </row>
    <row r="107" spans="1:17" x14ac:dyDescent="0.25">
      <c r="A107" s="16"/>
      <c r="B107" s="17"/>
      <c r="C107" s="11"/>
      <c r="D107" s="11"/>
      <c r="E107" s="18"/>
      <c r="F107" s="26"/>
      <c r="G107" s="19"/>
      <c r="H107" s="19"/>
      <c r="I107" s="11"/>
      <c r="J107" s="11"/>
      <c r="K107" s="11"/>
      <c r="L107" s="16"/>
      <c r="M107" s="10"/>
      <c r="N107" s="62" t="s">
        <v>36</v>
      </c>
      <c r="O107" s="10">
        <v>90</v>
      </c>
    </row>
    <row r="108" spans="1:17" ht="15" customHeight="1" x14ac:dyDescent="0.25">
      <c r="A108" s="16"/>
      <c r="B108" s="17"/>
      <c r="C108" s="11"/>
      <c r="D108" s="11"/>
      <c r="E108" s="18"/>
      <c r="F108" s="34"/>
      <c r="G108" s="19"/>
      <c r="H108" s="19"/>
      <c r="I108" s="11"/>
      <c r="J108" s="11"/>
      <c r="K108" s="11"/>
      <c r="L108" s="16"/>
      <c r="M108" s="10"/>
      <c r="N108" s="62" t="s">
        <v>37</v>
      </c>
      <c r="O108" s="10">
        <v>190</v>
      </c>
    </row>
    <row r="109" spans="1:17" x14ac:dyDescent="0.25">
      <c r="A109" s="16"/>
      <c r="B109" s="17"/>
      <c r="C109" s="11"/>
      <c r="D109" s="11"/>
      <c r="E109" s="18"/>
      <c r="F109" s="11"/>
      <c r="G109" s="19"/>
      <c r="H109" s="19"/>
      <c r="I109" s="11"/>
      <c r="J109" s="11"/>
      <c r="K109" s="11"/>
      <c r="L109" s="16"/>
      <c r="N109" s="62" t="s">
        <v>38</v>
      </c>
      <c r="O109" s="10">
        <v>290</v>
      </c>
    </row>
    <row r="110" spans="1:17" x14ac:dyDescent="0.25">
      <c r="A110" s="16"/>
      <c r="B110" s="17"/>
      <c r="C110" s="11"/>
      <c r="D110" s="11"/>
      <c r="E110" s="18"/>
      <c r="F110" s="11"/>
      <c r="G110" s="19"/>
      <c r="H110" s="19"/>
      <c r="I110" s="11"/>
      <c r="J110" s="11"/>
      <c r="K110" s="11"/>
      <c r="L110" s="16"/>
      <c r="N110" s="62" t="s">
        <v>39</v>
      </c>
      <c r="O110" s="10">
        <v>390</v>
      </c>
    </row>
    <row r="111" spans="1:17" x14ac:dyDescent="0.25">
      <c r="A111" s="16"/>
      <c r="B111" s="17"/>
      <c r="C111" s="11"/>
      <c r="D111" s="11"/>
      <c r="E111" s="18"/>
      <c r="F111" s="11"/>
      <c r="G111" s="19"/>
      <c r="H111" s="19"/>
      <c r="I111" s="11"/>
      <c r="J111" s="11"/>
      <c r="K111" s="11"/>
      <c r="L111" s="16"/>
      <c r="N111" s="62" t="s">
        <v>40</v>
      </c>
      <c r="O111" s="10">
        <v>490</v>
      </c>
    </row>
    <row r="112" spans="1:17" x14ac:dyDescent="0.25">
      <c r="A112" s="16"/>
      <c r="B112" s="36"/>
      <c r="C112" s="22"/>
      <c r="D112" s="22"/>
      <c r="E112" s="37"/>
      <c r="F112" s="37"/>
      <c r="G112" s="38"/>
      <c r="H112" s="38"/>
      <c r="I112" s="22"/>
      <c r="J112" s="22"/>
      <c r="K112" s="22"/>
      <c r="L112" s="39"/>
      <c r="N112" s="62" t="s">
        <v>41</v>
      </c>
      <c r="O112" s="10">
        <v>590</v>
      </c>
    </row>
    <row r="113" spans="1:15" x14ac:dyDescent="0.25">
      <c r="A113" s="16"/>
      <c r="B113" s="17"/>
      <c r="C113" s="11"/>
      <c r="D113" s="11"/>
      <c r="E113" s="18"/>
      <c r="F113" s="11"/>
      <c r="G113" s="19"/>
      <c r="H113" s="19"/>
      <c r="I113" s="11"/>
      <c r="J113" s="11"/>
      <c r="K113" s="11"/>
      <c r="L113" s="16"/>
      <c r="N113" s="62" t="s">
        <v>42</v>
      </c>
      <c r="O113" s="10">
        <v>690</v>
      </c>
    </row>
    <row r="114" spans="1:15" x14ac:dyDescent="0.25">
      <c r="A114" s="16"/>
      <c r="C114" s="4" t="s">
        <v>103</v>
      </c>
      <c r="D114" s="4"/>
      <c r="E114" s="4"/>
      <c r="F114" s="11"/>
      <c r="G114" s="19"/>
      <c r="H114" s="19"/>
      <c r="I114" s="11"/>
      <c r="J114" s="11"/>
      <c r="K114" s="11"/>
      <c r="L114" s="16"/>
      <c r="N114" s="62" t="s">
        <v>43</v>
      </c>
      <c r="O114" s="10">
        <v>790</v>
      </c>
    </row>
    <row r="115" spans="1:15" x14ac:dyDescent="0.25">
      <c r="A115" s="16"/>
      <c r="B115" s="17"/>
      <c r="C115" s="11"/>
      <c r="D115" s="11"/>
      <c r="E115" s="18"/>
      <c r="F115" s="11"/>
      <c r="G115" s="19"/>
      <c r="H115" s="19"/>
      <c r="I115" s="11"/>
      <c r="J115" s="11"/>
      <c r="K115" s="11"/>
      <c r="L115" s="16"/>
      <c r="N115" s="62" t="s">
        <v>44</v>
      </c>
      <c r="O115" s="10">
        <v>890</v>
      </c>
    </row>
    <row r="116" spans="1:15" x14ac:dyDescent="0.25">
      <c r="A116" s="16"/>
      <c r="B116" s="24"/>
      <c r="H116" s="19"/>
      <c r="I116" s="11"/>
      <c r="J116" s="11"/>
      <c r="K116" s="11"/>
      <c r="L116" s="16"/>
      <c r="N116" s="62" t="s">
        <v>31</v>
      </c>
      <c r="O116" s="10">
        <v>990</v>
      </c>
    </row>
    <row r="117" spans="1:15" x14ac:dyDescent="0.25">
      <c r="A117" s="16"/>
      <c r="B117" s="24"/>
      <c r="C117" s="25" t="s">
        <v>7</v>
      </c>
      <c r="D117" s="58">
        <v>700</v>
      </c>
      <c r="E117" s="59"/>
      <c r="F117" s="34"/>
      <c r="G117" s="27" t="s">
        <v>6</v>
      </c>
      <c r="H117" s="19"/>
      <c r="I117" s="11"/>
      <c r="J117" s="11"/>
      <c r="K117" s="11"/>
      <c r="L117" s="16"/>
      <c r="N117" s="62" t="s">
        <v>45</v>
      </c>
      <c r="O117" s="10">
        <v>1090</v>
      </c>
    </row>
    <row r="118" spans="1:15" x14ac:dyDescent="0.25">
      <c r="A118" s="16"/>
      <c r="B118" s="17"/>
      <c r="C118" s="25" t="s">
        <v>8</v>
      </c>
      <c r="D118" s="58">
        <v>900</v>
      </c>
      <c r="E118" s="59"/>
      <c r="F118" s="34"/>
      <c r="G118" s="30">
        <f>SQRT(SUMSQ(D117,D118))</f>
        <v>1140.175425099138</v>
      </c>
      <c r="H118" s="19"/>
      <c r="I118" s="11"/>
      <c r="J118" s="11"/>
      <c r="K118" s="11"/>
      <c r="L118" s="16"/>
      <c r="N118" s="62" t="s">
        <v>54</v>
      </c>
      <c r="O118" s="10">
        <v>1190</v>
      </c>
    </row>
    <row r="119" spans="1:15" x14ac:dyDescent="0.25">
      <c r="A119" s="16"/>
      <c r="B119" s="17"/>
      <c r="H119" s="19"/>
      <c r="I119" s="11"/>
      <c r="J119" s="11"/>
      <c r="K119" s="11"/>
      <c r="L119" s="16"/>
      <c r="N119" s="62" t="s">
        <v>53</v>
      </c>
      <c r="O119" s="10">
        <v>1290</v>
      </c>
    </row>
    <row r="120" spans="1:15" x14ac:dyDescent="0.25">
      <c r="A120" s="16"/>
      <c r="B120" s="17"/>
      <c r="H120" s="19"/>
      <c r="I120" s="11"/>
      <c r="J120" s="11"/>
      <c r="K120" s="11"/>
      <c r="L120" s="16"/>
      <c r="N120" s="62" t="s">
        <v>52</v>
      </c>
      <c r="O120" s="10">
        <v>1390</v>
      </c>
    </row>
    <row r="121" spans="1:15" x14ac:dyDescent="0.25">
      <c r="A121" s="16"/>
      <c r="B121" s="36"/>
      <c r="H121" s="38"/>
      <c r="I121" s="22"/>
      <c r="J121" s="22"/>
      <c r="K121" s="22"/>
      <c r="L121" s="39"/>
      <c r="N121" s="62" t="s">
        <v>51</v>
      </c>
      <c r="O121" s="10">
        <v>1490</v>
      </c>
    </row>
    <row r="122" spans="1:15" ht="15" customHeight="1" x14ac:dyDescent="0.25">
      <c r="B122" s="55"/>
      <c r="C122" s="55"/>
      <c r="D122" s="55"/>
      <c r="E122" s="55"/>
      <c r="F122" s="55"/>
      <c r="G122" s="55"/>
      <c r="H122" s="55"/>
      <c r="I122" s="55"/>
      <c r="J122" s="55"/>
      <c r="K122" s="55"/>
      <c r="L122" s="55"/>
      <c r="N122" s="62" t="s">
        <v>50</v>
      </c>
      <c r="O122" s="10">
        <v>1590</v>
      </c>
    </row>
    <row r="123" spans="1:15" x14ac:dyDescent="0.25">
      <c r="B123" s="56" t="s">
        <v>104</v>
      </c>
      <c r="C123" s="56"/>
      <c r="D123" s="56"/>
      <c r="E123" s="56"/>
      <c r="F123" s="56"/>
      <c r="G123" s="56"/>
      <c r="H123" s="56"/>
      <c r="I123" s="56"/>
      <c r="J123" s="56"/>
      <c r="K123" s="56"/>
      <c r="L123" s="56"/>
      <c r="N123" s="62" t="s">
        <v>49</v>
      </c>
      <c r="O123" s="10">
        <v>1690</v>
      </c>
    </row>
    <row r="124" spans="1:15" x14ac:dyDescent="0.25">
      <c r="B124" s="56"/>
      <c r="C124" s="56"/>
      <c r="D124" s="56"/>
      <c r="E124" s="56"/>
      <c r="F124" s="56"/>
      <c r="G124" s="56"/>
      <c r="H124" s="56"/>
      <c r="I124" s="56"/>
      <c r="J124" s="56"/>
      <c r="K124" s="56"/>
      <c r="L124" s="56"/>
      <c r="N124" s="62" t="s">
        <v>48</v>
      </c>
      <c r="O124" s="10">
        <v>1790</v>
      </c>
    </row>
    <row r="125" spans="1:15" x14ac:dyDescent="0.25">
      <c r="N125" s="62" t="s">
        <v>47</v>
      </c>
      <c r="O125" s="10">
        <v>1890</v>
      </c>
    </row>
    <row r="126" spans="1:15" x14ac:dyDescent="0.25">
      <c r="N126" s="62" t="s">
        <v>46</v>
      </c>
      <c r="O126" s="10">
        <v>1990</v>
      </c>
    </row>
    <row r="127" spans="1:15" x14ac:dyDescent="0.25">
      <c r="N127" s="62"/>
    </row>
    <row r="128" spans="1:15" x14ac:dyDescent="0.25">
      <c r="N128" s="62"/>
    </row>
    <row r="129" spans="14:14" x14ac:dyDescent="0.25">
      <c r="N129" s="62"/>
    </row>
    <row r="130" spans="14:14" x14ac:dyDescent="0.25">
      <c r="N130" s="62"/>
    </row>
    <row r="131" spans="14:14" x14ac:dyDescent="0.25">
      <c r="N131" s="62"/>
    </row>
    <row r="132" spans="14:14" x14ac:dyDescent="0.25">
      <c r="N132" s="62"/>
    </row>
    <row r="133" spans="14:14" x14ac:dyDescent="0.25">
      <c r="N133" s="62"/>
    </row>
  </sheetData>
  <sheetProtection algorithmName="SHA-512" hashValue="BshXDClA40bXg8LdlEb1zVMnkZdO9CZPFxj2W5amHQyRL6LPKtWIjEKUvwa4xaTa9SzdSNsSN/8+1yqrHjt+Og==" saltValue="NOm6nDSoHzL9XgupeKDhdQ==" spinCount="100000" sheet="1" selectLockedCells="1"/>
  <mergeCells count="14">
    <mergeCell ref="N59:O59"/>
    <mergeCell ref="D60:E60"/>
    <mergeCell ref="B123:L124"/>
    <mergeCell ref="B3:C3"/>
    <mergeCell ref="D117:E117"/>
    <mergeCell ref="D118:E118"/>
    <mergeCell ref="B7:L8"/>
    <mergeCell ref="B6:L6"/>
    <mergeCell ref="D31:E31"/>
    <mergeCell ref="D17:E17"/>
    <mergeCell ref="D89:E89"/>
    <mergeCell ref="D104:E104"/>
    <mergeCell ref="D46:E46"/>
    <mergeCell ref="D74:E74"/>
  </mergeCells>
  <conditionalFormatting sqref="D16">
    <cfRule type="cellIs" dxfId="14" priority="1" operator="equal">
      <formula>$T$20</formula>
    </cfRule>
    <cfRule type="cellIs" dxfId="13" priority="2" operator="equal">
      <formula>$R$11</formula>
    </cfRule>
    <cfRule type="cellIs" dxfId="12" priority="3" operator="equal">
      <formula>$R$12</formula>
    </cfRule>
    <cfRule type="cellIs" dxfId="11" priority="4" operator="equal">
      <formula>$R$10</formula>
    </cfRule>
  </conditionalFormatting>
  <conditionalFormatting sqref="D30">
    <cfRule type="cellIs" dxfId="10" priority="237" operator="equal">
      <formula>$P$35</formula>
    </cfRule>
    <cfRule type="cellIs" dxfId="9" priority="238" operator="equal">
      <formula>$P$33</formula>
    </cfRule>
    <cfRule type="cellIs" dxfId="8" priority="239" operator="equal">
      <formula>$P$34</formula>
    </cfRule>
    <cfRule type="cellIs" dxfId="7" priority="240" operator="equal">
      <formula>$P$32</formula>
    </cfRule>
  </conditionalFormatting>
  <conditionalFormatting sqref="D45 D59 D88">
    <cfRule type="cellIs" dxfId="6" priority="245" operator="equal">
      <formula>$Q$85</formula>
    </cfRule>
    <cfRule type="cellIs" dxfId="5" priority="246" operator="equal">
      <formula>$Q$86</formula>
    </cfRule>
    <cfRule type="cellIs" dxfId="4" priority="247" operator="equal">
      <formula>$Q$84</formula>
    </cfRule>
  </conditionalFormatting>
  <conditionalFormatting sqref="D73">
    <cfRule type="cellIs" dxfId="3" priority="257" operator="equal">
      <formula>$P$69</formula>
    </cfRule>
    <cfRule type="cellIs" dxfId="2" priority="258" operator="equal">
      <formula>$P$71</formula>
    </cfRule>
    <cfRule type="cellIs" dxfId="1" priority="259" operator="equal">
      <formula>$P$72</formula>
    </cfRule>
    <cfRule type="cellIs" dxfId="0" priority="260" operator="equal">
      <formula>$P$68</formula>
    </cfRule>
  </conditionalFormatting>
  <dataValidations count="14">
    <dataValidation type="list" allowBlank="1" showInputMessage="1" showErrorMessage="1" sqref="E45" xr:uid="{00000000-0002-0000-0000-000000000000}">
      <formula1>IF($E$44=$O$10,$N$40:$N$42,$N$43:$N$45)</formula1>
    </dataValidation>
    <dataValidation type="list" allowBlank="1" showInputMessage="1" showErrorMessage="1" sqref="E73" xr:uid="{00000000-0002-0000-0000-000001000000}">
      <formula1>IF($E$72=$O$10,$N$68:$N$72,$N$73:$N$77)</formula1>
    </dataValidation>
    <dataValidation type="list" allowBlank="1" showInputMessage="1" showErrorMessage="1" sqref="E59" xr:uid="{00000000-0002-0000-0000-000005000000}">
      <formula1>$N$60:$N$62</formula1>
    </dataValidation>
    <dataValidation type="list" allowBlank="1" showInputMessage="1" showErrorMessage="1" sqref="E29" xr:uid="{7D281946-1D13-49BE-9274-FAD9F1BFD535}">
      <formula1>$N$26:$N$29</formula1>
    </dataValidation>
    <dataValidation type="list" allowBlank="1" showInputMessage="1" showErrorMessage="1" sqref="E58" xr:uid="{52F9FDB9-95E0-40BA-8516-4A98559F7A7E}">
      <formula1>$N$55:$N$57</formula1>
    </dataValidation>
    <dataValidation type="list" allowBlank="1" showInputMessage="1" showErrorMessage="1" sqref="E88" xr:uid="{00000000-0002-0000-0000-000003000000}">
      <formula1>$N$84:$N$87</formula1>
    </dataValidation>
    <dataValidation type="list" allowBlank="1" showInputMessage="1" showErrorMessage="1" sqref="E87" xr:uid="{DEEB3224-E500-4480-905E-8402DEAB0A50}">
      <formula1>$N$90:$N$96</formula1>
    </dataValidation>
    <dataValidation type="list" allowBlank="1" showInputMessage="1" showErrorMessage="1" sqref="E102" xr:uid="{00000000-0002-0000-0000-000002000000}">
      <formula1>$N$107:$N$126</formula1>
    </dataValidation>
    <dataValidation type="list" allowBlank="1" showInputMessage="1" showErrorMessage="1" sqref="E103" xr:uid="{6C0946BA-07E2-4D07-8412-EEE0267B90F2}">
      <formula1>$N$99:$N$104</formula1>
    </dataValidation>
    <dataValidation type="list" allowBlank="1" showInputMessage="1" showErrorMessage="1" sqref="E14" xr:uid="{97B4B6E9-85DB-4ECC-A276-C6B14EB03AC6}">
      <formula1>$N$10:$N$11</formula1>
    </dataValidation>
    <dataValidation type="list" allowBlank="1" showInputMessage="1" showErrorMessage="1" sqref="E15" xr:uid="{24DCF960-5382-4740-B135-05AB112A06D0}">
      <formula1>_xlfn.IFS($E$14=$N$10,$O$9,$E$14=$N$11,$O$10:$O$11)</formula1>
    </dataValidation>
    <dataValidation type="list" allowBlank="1" showInputMessage="1" showErrorMessage="1" sqref="E30" xr:uid="{752E9F8F-72B5-4E22-8788-D13AF0098D24}">
      <formula1>IF($E$29=$N$26,$N$32:$N$36,$N$37:$N$39)</formula1>
    </dataValidation>
    <dataValidation type="list" allowBlank="1" showInputMessage="1" showErrorMessage="1" sqref="E16" xr:uid="{00000000-0002-0000-0000-000004000000}">
      <formula1>_xlfn.IFS($E$14=$N$10,$P$16:$P$18,AND($E$14=$N$11,$E$15=$O$10),$P$10:$P$12,AND($E$14=$N$11,$E$15=$O$11),$P$13:$P$15)</formula1>
    </dataValidation>
    <dataValidation type="list" allowBlank="1" showInputMessage="1" showErrorMessage="1" sqref="E44 E72" xr:uid="{F916EA4F-3288-4767-BAE7-E3EEDDE546BE}">
      <formula1>$O$10:$O$11</formula1>
    </dataValidation>
  </dataValidations>
  <pageMargins left="0.7" right="0.7" top="0.78740157499999996" bottom="0.78740157499999996" header="0.3" footer="0.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Karsten Moses</dc:creator>
  <cp:lastModifiedBy>Claudia Schriever</cp:lastModifiedBy>
  <cp:lastPrinted>2015-01-21T15:32:40Z</cp:lastPrinted>
  <dcterms:created xsi:type="dcterms:W3CDTF">2014-01-22T15:39:29Z</dcterms:created>
  <dcterms:modified xsi:type="dcterms:W3CDTF">2026-01-09T12:48:51Z</dcterms:modified>
</cp:coreProperties>
</file>